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5255" windowHeight="7905" activeTab="3"/>
  </bookViews>
  <sheets>
    <sheet name="ΒΤΠ" sheetId="2" r:id="rId1"/>
    <sheet name="ΒΟΠ" sheetId="4" r:id="rId2"/>
    <sheet name="ΕΓΚΕΚΡΙΜΕΝΕΣ ΔΟΜΕΣ ΓΠ" sheetId="5" r:id="rId3"/>
    <sheet name="ΑΠΟΡΡΙΦΘΕΙΣΕΣ ΔΟΜΕΣ" sheetId="3" r:id="rId4"/>
    <sheet name="Φύλλο1" sheetId="1" r:id="rId5"/>
  </sheets>
  <definedNames>
    <definedName name="_xlnm.Print_Titles" localSheetId="1">ΒΟΠ!$3:$3</definedName>
  </definedNames>
  <calcPr calcId="125725"/>
</workbook>
</file>

<file path=xl/calcChain.xml><?xml version="1.0" encoding="utf-8"?>
<calcChain xmlns="http://schemas.openxmlformats.org/spreadsheetml/2006/main">
  <c r="L33" i="5"/>
  <c r="H33"/>
  <c r="L38"/>
  <c r="H38"/>
  <c r="L20"/>
  <c r="L18"/>
  <c r="H18"/>
  <c r="L26"/>
  <c r="H26"/>
  <c r="L25"/>
  <c r="H25"/>
  <c r="L24"/>
  <c r="H24"/>
  <c r="L22"/>
  <c r="H22"/>
  <c r="L27"/>
  <c r="H27"/>
  <c r="L61"/>
  <c r="H61"/>
  <c r="L28"/>
  <c r="H28"/>
  <c r="L32"/>
  <c r="H32"/>
  <c r="L7"/>
  <c r="H7"/>
  <c r="L6"/>
  <c r="H6"/>
  <c r="L56"/>
  <c r="H56"/>
  <c r="L62"/>
  <c r="H62"/>
  <c r="L60"/>
  <c r="H60"/>
  <c r="L58"/>
  <c r="H58"/>
  <c r="L57"/>
  <c r="H57"/>
  <c r="L48"/>
  <c r="H48"/>
  <c r="L43"/>
  <c r="H43"/>
  <c r="L54"/>
  <c r="H54"/>
  <c r="L37"/>
  <c r="H37"/>
  <c r="L19"/>
  <c r="H19"/>
  <c r="L14"/>
  <c r="H14"/>
  <c r="L34"/>
  <c r="H34"/>
  <c r="L16"/>
  <c r="H16"/>
  <c r="L67"/>
  <c r="H67"/>
  <c r="L66"/>
  <c r="H66"/>
  <c r="L78"/>
  <c r="H78"/>
  <c r="L65"/>
  <c r="H65"/>
  <c r="L15"/>
  <c r="H15"/>
  <c r="L12"/>
  <c r="H12"/>
  <c r="L41"/>
  <c r="H41"/>
  <c r="L46"/>
  <c r="H46"/>
  <c r="L68"/>
  <c r="H68"/>
  <c r="L64"/>
  <c r="H64"/>
  <c r="L63"/>
  <c r="H63"/>
  <c r="L55"/>
  <c r="H55"/>
  <c r="L79"/>
  <c r="H79"/>
  <c r="L74"/>
  <c r="H74"/>
  <c r="L73"/>
  <c r="H73"/>
  <c r="L72"/>
  <c r="H72"/>
  <c r="L71"/>
  <c r="H71"/>
  <c r="L70"/>
  <c r="H70"/>
  <c r="L69"/>
  <c r="H69"/>
  <c r="L23"/>
  <c r="H23"/>
  <c r="L21"/>
  <c r="H21"/>
  <c r="L52"/>
  <c r="L53"/>
  <c r="H53"/>
  <c r="L44"/>
  <c r="H44"/>
  <c r="L4"/>
  <c r="H4"/>
  <c r="L17"/>
  <c r="H17"/>
  <c r="L40"/>
  <c r="H40"/>
  <c r="L11"/>
  <c r="H11"/>
  <c r="L59"/>
  <c r="H59"/>
  <c r="L36"/>
  <c r="H36"/>
  <c r="L35"/>
  <c r="H35"/>
  <c r="L5"/>
  <c r="H5"/>
  <c r="L51"/>
  <c r="L50"/>
  <c r="L49"/>
  <c r="L30"/>
  <c r="H30"/>
  <c r="L29"/>
  <c r="H29"/>
  <c r="L10"/>
  <c r="K10"/>
  <c r="H10"/>
  <c r="L42"/>
  <c r="H42"/>
  <c r="L89"/>
  <c r="H89"/>
  <c r="L88"/>
  <c r="H88"/>
  <c r="L87"/>
  <c r="H87"/>
  <c r="L86"/>
  <c r="H86"/>
  <c r="L85"/>
  <c r="L84"/>
  <c r="H84"/>
  <c r="L83"/>
  <c r="H83"/>
  <c r="L82"/>
  <c r="H82"/>
  <c r="L81"/>
  <c r="H81"/>
  <c r="L80"/>
  <c r="H80"/>
  <c r="L13"/>
  <c r="H13"/>
  <c r="L39"/>
  <c r="H39"/>
  <c r="L77"/>
  <c r="H77"/>
  <c r="L45"/>
  <c r="H45"/>
  <c r="L47"/>
  <c r="H47"/>
  <c r="L76"/>
  <c r="H76"/>
  <c r="L75"/>
  <c r="H75"/>
  <c r="L31"/>
  <c r="H31"/>
  <c r="L9"/>
  <c r="H9"/>
  <c r="L8"/>
  <c r="H8"/>
  <c r="L16" i="4"/>
  <c r="L17"/>
  <c r="L18"/>
  <c r="L19"/>
  <c r="L20"/>
  <c r="L21"/>
  <c r="L22"/>
  <c r="L23"/>
  <c r="H23"/>
  <c r="H17"/>
  <c r="H18"/>
  <c r="H20"/>
  <c r="H21"/>
  <c r="H22"/>
  <c r="H16"/>
  <c r="L87"/>
  <c r="L88"/>
  <c r="L89"/>
  <c r="L86"/>
  <c r="L85"/>
  <c r="L84"/>
  <c r="L83"/>
  <c r="L82"/>
  <c r="L76"/>
  <c r="L77"/>
  <c r="L78"/>
  <c r="L79"/>
  <c r="L80"/>
  <c r="L81"/>
  <c r="L75"/>
  <c r="L73"/>
  <c r="L74"/>
  <c r="L72"/>
  <c r="L71"/>
  <c r="L70"/>
  <c r="L69"/>
  <c r="L68"/>
  <c r="L65"/>
  <c r="L66"/>
  <c r="L67"/>
  <c r="L64"/>
  <c r="L63"/>
  <c r="L62"/>
  <c r="L60"/>
  <c r="L61"/>
  <c r="L59"/>
  <c r="L58"/>
  <c r="L53"/>
  <c r="L54"/>
  <c r="L55"/>
  <c r="L56"/>
  <c r="L57"/>
  <c r="L51"/>
  <c r="L52"/>
  <c r="L50"/>
  <c r="L49"/>
  <c r="L48"/>
  <c r="L47"/>
  <c r="L45"/>
  <c r="L46"/>
  <c r="L44"/>
  <c r="L43"/>
  <c r="L42"/>
  <c r="L41"/>
  <c r="L40"/>
  <c r="L39"/>
  <c r="L38"/>
  <c r="L33"/>
  <c r="L34"/>
  <c r="L35"/>
  <c r="L36"/>
  <c r="L37"/>
  <c r="L32"/>
  <c r="L29"/>
  <c r="L30"/>
  <c r="L31"/>
  <c r="L28"/>
  <c r="L27"/>
  <c r="L26"/>
  <c r="L24"/>
  <c r="L14"/>
  <c r="L15"/>
  <c r="L10"/>
  <c r="L11"/>
  <c r="L12"/>
  <c r="L13"/>
  <c r="L9"/>
  <c r="L8"/>
  <c r="L7"/>
  <c r="L5"/>
  <c r="L6"/>
  <c r="L4"/>
  <c r="H89"/>
  <c r="H88"/>
  <c r="H87"/>
  <c r="H86"/>
  <c r="H85"/>
  <c r="H84"/>
  <c r="H83"/>
  <c r="H82"/>
  <c r="H78"/>
  <c r="H81"/>
  <c r="H80"/>
  <c r="H79"/>
  <c r="H77"/>
  <c r="H76"/>
  <c r="H75"/>
  <c r="H74"/>
  <c r="H73"/>
  <c r="H72"/>
  <c r="H71"/>
  <c r="H70"/>
  <c r="H69"/>
  <c r="H68"/>
  <c r="H67"/>
  <c r="H66"/>
  <c r="H65"/>
  <c r="H64"/>
  <c r="H63"/>
  <c r="H60"/>
  <c r="H61"/>
  <c r="H62"/>
  <c r="H59"/>
  <c r="H58"/>
  <c r="H56"/>
  <c r="H57"/>
  <c r="H52"/>
  <c r="H53"/>
  <c r="H54"/>
  <c r="H55"/>
  <c r="H51"/>
  <c r="H50"/>
  <c r="H49"/>
  <c r="H48"/>
  <c r="H47"/>
  <c r="H46"/>
  <c r="H45"/>
  <c r="H44"/>
  <c r="H43"/>
  <c r="H42"/>
  <c r="H40"/>
  <c r="H39"/>
  <c r="H38"/>
  <c r="H37"/>
  <c r="H36"/>
  <c r="H35"/>
  <c r="H34"/>
  <c r="H33"/>
  <c r="H32"/>
  <c r="H31"/>
  <c r="H27"/>
  <c r="H26"/>
  <c r="K25"/>
  <c r="L25" s="1"/>
  <c r="H25"/>
  <c r="H24"/>
  <c r="H15"/>
  <c r="H14"/>
  <c r="H13"/>
  <c r="H12"/>
  <c r="H11"/>
  <c r="H10"/>
  <c r="H9"/>
  <c r="H8"/>
  <c r="H7"/>
  <c r="H6"/>
  <c r="H5"/>
  <c r="H4"/>
</calcChain>
</file>

<file path=xl/sharedStrings.xml><?xml version="1.0" encoding="utf-8"?>
<sst xmlns="http://schemas.openxmlformats.org/spreadsheetml/2006/main" count="845" uniqueCount="220">
  <si>
    <t>Α/Α</t>
  </si>
  <si>
    <t>ΥΠΟΨΗΦΙΟΣ ΑΝΑΔΟΧΟΣ</t>
  </si>
  <si>
    <t>Α.Π</t>
  </si>
  <si>
    <t>ΗΜΕΡ/ΝΙΑ</t>
  </si>
  <si>
    <t>ΓΕΩΓΡ. ΠΕΡΙΟΧΗ</t>
  </si>
  <si>
    <t>ΔΗΜΟΣ /ΚΟΙΝΟΤΗΤΑ ΠΑΡΕΧΟΜΕΝΩΝ ΥΠΗΡΕΣΙΩΝ</t>
  </si>
  <si>
    <t>ΠΝΕΥΜΑΤΙΚΟ - ΠΟΛΙΤΙΣΤΙΚΟ ΚΕΝΤΡΟ ΑΝΑΤΟΛΗΣ</t>
  </si>
  <si>
    <t>27.5.2009</t>
  </si>
  <si>
    <t>ΔΗΜΟΣ ΑΝΑΤΟΛΗΣ</t>
  </si>
  <si>
    <t>ΚΟΙΝΟΤΙΚΗ ΕΠΙΧΕΙΡΗΣΗ ΤΟΥΡ/ΚΗΣ &amp; ΠΟΛΙΤ/ΚΗΣ ΑΝΑΠΤΥΞΗΣ ΝΕΟΚΑΙΣΑΡΕΙΑΣ</t>
  </si>
  <si>
    <t>ΑΝΑΠΤΥΞΙΑΚΗ ΕΠΙΧΕΙΡΗΣΗ                       ΚΟΙΝ. ΜΗΛΕΑΣ</t>
  </si>
  <si>
    <t>26.5.2009</t>
  </si>
  <si>
    <t>ΚΟΙΝΟΤΗΤΑ ΜΗΛΕΑΣ</t>
  </si>
  <si>
    <t xml:space="preserve">ΚΟΙΝΩΦ. ΕΠΙΧΕΙΡΗΣΗ            </t>
  </si>
  <si>
    <t xml:space="preserve">      Δ. ΠΑΡΑΠΟΤΑΜΟΥ</t>
  </si>
  <si>
    <t>25.5.2009</t>
  </si>
  <si>
    <t>ΔΗΜΟΣ ΠΑΡΑΠΟΤΑΜΟΥ</t>
  </si>
  <si>
    <t xml:space="preserve">ΚΟΙΝΩΦ. ΕΠΙΧΕΙΡΗΣΗ               </t>
  </si>
  <si>
    <t xml:space="preserve">    Δ. ΠΑΡΑΠΟΤΑΜΟΥ</t>
  </si>
  <si>
    <t>ΔΗΜΟΤ. ΕΠΙΧΕΙΡΗΣΗ ΑΝΑΠΤΥΞΗΣ Δ. ΑΡΤΑΙΩΝ</t>
  </si>
  <si>
    <t>ΔΗΜΟΣ ΑΡΤΑΙΩΝ</t>
  </si>
  <si>
    <t>ΔΗΜΟΣ ΑΜΒΡΑΚΙΚΟΥ</t>
  </si>
  <si>
    <t>ΚΟΙΝΩΦΕΛΗΣ ΕΠΙΧΕΙΡΗΣΗ ΚΟΙΝ.ΠΕΡΔΙΚΑΣ</t>
  </si>
  <si>
    <t>ΚΟΙΝΟΤΗΤΑ ΠΕΡΔΙΚΑΣ</t>
  </si>
  <si>
    <t>ΑΝΑΠΤΥΞΙΑΚΗ ΚΟΙΝΟΤΙΚΗ ΕΠΙΧΕΙΡΗΣΗ ΠΩΓΩΝΙΑΝΗΣ</t>
  </si>
  <si>
    <t>ΚΟΙΝΟΤΗΤΑ ΠΩΓΩΝΙΑΝΗΣ</t>
  </si>
  <si>
    <t>ΚΟΙΝΟΤΙΚΗ ΕΠΙΧΕΙΡΗΣΗ ΤΟΥΡ/ΚΗΣ &amp; ΠΟΛΙΤ/ΚΗΣ ΑΝΑΠΤΥΞΗΣ ΔΙΣΤΡΑΤΟΥ</t>
  </si>
  <si>
    <t>ΚΟΙΝΟΤΗΤΑ ΔΙΣΤΡΑΤΟΥ</t>
  </si>
  <si>
    <t>ΚΟΙΝΩΦΕΛΗΣ ΕΠΙΧΕΙΡΗΣΗ Δ.ΣΥΒΟΤΩΝ</t>
  </si>
  <si>
    <t>ΔΗΜΟΣ ΣΥΒΟΤΩΝ</t>
  </si>
  <si>
    <t>ΚΟΙΝΩΦΕΛΗΣ ΕΠΙΧΕΙΡΗΣΗ</t>
  </si>
  <si>
    <t xml:space="preserve"> ΔΗΜΟΥ ΦΙΛΙΑΤΩΝ            </t>
  </si>
  <si>
    <t xml:space="preserve">   (ΔΟΜΗ ΦΙΛΙΑΤΩΝ)</t>
  </si>
  <si>
    <t>ΔΗΜΟΣ ΦΙΛΙΑΤΩΝ</t>
  </si>
  <si>
    <t xml:space="preserve">ΚΟΙΝΩΦΕΛΗΣ ΕΠΙΧΕΙΡΗΣΗ </t>
  </si>
  <si>
    <t>ΔΗΜΟΥ ΦΙΛΙΑΤΩΝ                  (ΔΟΜΗ ΛΕΠΤΟΚΑΡΥΑΣ)</t>
  </si>
  <si>
    <t xml:space="preserve">ΔΗΜΟΥ ΦΙΛΙΑΤΩΝ                 </t>
  </si>
  <si>
    <t xml:space="preserve"> (ΔΟΜΗ ΠΛΑΙΣΙΟΥ)</t>
  </si>
  <si>
    <t>ΔΗΜΟΥ ΦΙΛΙΑΤΩΝ     (ΔΟΜΗ ΒΡΥΣΕΛΛΑΣ-ΠΑΛΑΙΟΧΩΡΙΟΥ)</t>
  </si>
  <si>
    <t>ΔΗΜΟΥ ΦΙΛΙΑΤΩΝ  (ΔΟΜΗ ΑΕΤΟΥ)</t>
  </si>
  <si>
    <t xml:space="preserve">ΔΗΜΟΥ ΦΙΛΙΑΤΩΝ   </t>
  </si>
  <si>
    <t>(ΔΟΜΗ ΚΕΡΑΜΙΤΣΑΣ)</t>
  </si>
  <si>
    <t>ΔΗΜΟΥ ΦΙΛΙΑΤΩΝ     (ΔΟΜΗ ΚΕΡΑΣΟΧΩΡΙΟΥ-ΑΓ.ΠΑΝΤΩΝ)</t>
  </si>
  <si>
    <t>ΚΟΙΝΩΦΕΛΗΣ ΕΠΙΧΕΙΡΗΣΗ ΔΗΜΟΥ ΦΙΛΙΑΤΩΝ       (ΔΟΜΗ ΚΕΦΑΛΟΧΩΡΙΟΥ)</t>
  </si>
  <si>
    <t>ΑΝΑΠΤΥΞΙΑΚΗ ΕΠΙΧΕΙΡΗΣΗ ΔΗΜΟΥ ΤΥΜΦΗΣ</t>
  </si>
  <si>
    <t>ΔΗΜΟΣ ΤΥΜΦΗΣ</t>
  </si>
  <si>
    <t>ΑΝΑΠΤΥΞΙΑΚΗ ΕΠΙΧΕΙΡΗΣΗ                    Δ. ΑΝΑΤΟΛΙΚΟΥ ΖΑΓΟΡΙΟΥ</t>
  </si>
  <si>
    <t>ΔΗΜΟΣ ΑΝΑΤ. ΖΑΓΟΡΙΟΥ - ΚΟΙΝ. ΒΟΒΟΥΣΑΣ</t>
  </si>
  <si>
    <t>ΑΝΑΠΤΥΞΙΑΚΗ ΕΠΙΧΕΙΡΗΣΗ Δ.ΜΕΤΣΟΒΟΥ        (ΔΟΜΗ : ΒΟΗΘΕΙΑ ΣΤΟ ΣΠΙΤΙ)</t>
  </si>
  <si>
    <t>ΔΗΜΟΣ ΜΕΤΣΟΒΟΥ</t>
  </si>
  <si>
    <t>ΑΝΑΠΤΥΞΙΑΚΗ ΕΠΙΧΕΙΡΗΣΗ Δ.ΜΕΤΣΟΒΟΥ                                     (ΔΟΜΗ : ΜΕΡΙΜΝΑ)</t>
  </si>
  <si>
    <t xml:space="preserve">ΑΝΑΠΤΥΞ. ΔΗΜΟΤ. ΕΠΙΧΕΙΡΗΣΗ </t>
  </si>
  <si>
    <t>Δ. ΚΟΜΠΟΤΙΟΥ</t>
  </si>
  <si>
    <t>ΔΗΜΟΣ Γ.ΚΑΡΑΙΣΚΑΚΗ</t>
  </si>
  <si>
    <t>ΔΗΜΟΣ ΗΡΑΚΛΕΙΑΣ</t>
  </si>
  <si>
    <t>ΑΝΑΠΤΥΞ. ΔΗΜΟΤ. ΕΠΙΧΕΙΡΗΣΗ</t>
  </si>
  <si>
    <t xml:space="preserve"> Δ. ΚΟΜΠΟΤΙΟΥ</t>
  </si>
  <si>
    <t>ΔΗΜΟΣ ΚΟΜΠΟΤΙΟΥ</t>
  </si>
  <si>
    <t xml:space="preserve">ΑΝΑΠΤΥΞΙΑΚΗ ΕΠΙΧΕΙΡΗΣΗ      </t>
  </si>
  <si>
    <t xml:space="preserve"> Δ. ΑΝΩ ΠΩΓΩΝΙΟΥ</t>
  </si>
  <si>
    <t>ΔΗΜΟΣ ΑΝΩ ΠΩΓΩΝΙΟΥ</t>
  </si>
  <si>
    <t>ΔΗΜΟΤ. ΚΟΙΝΩΦΕΛΗΣ ΕΠΙΧΕΙΡΗΣΗ Δ.ΠΑΣΣΑΡΩΝΟΣ</t>
  </si>
  <si>
    <t>ΔΗΜΟΣ ΠΑΣΣΑΡΩΝΟΣ</t>
  </si>
  <si>
    <t>ΑΝΑΠΤ. ΔΗΜ. ΕΠΙΧΕΙΡΗΣΗ                                                  Δ. ΛΟΥΡΟΥ</t>
  </si>
  <si>
    <t>ΔΗΜΟΣ ΛΟΥΡΟΥ</t>
  </si>
  <si>
    <t>ΚΟΙΝΩΦΕΛΗΣ ΕΠΙΧΕΙΡΗΣΗ                         Δ. ΔΕΛΒΙΝΑΚΙΟΥ</t>
  </si>
  <si>
    <t>Δ. ΔΕΛΒΙΝΑΚΙΟΥ &amp; ΚΟΙΝ.ΛΑΒΔΑΝΗΣ</t>
  </si>
  <si>
    <t>ΑΝΑΠΤΥΞ.ΕΠΙΧΕΙΡΗΣΗ                                Δ. ΣΕΛΛΩΝ</t>
  </si>
  <si>
    <t>ΔΗΜΟΣ ΣΕΛΛΩΝ</t>
  </si>
  <si>
    <t>ΔΗΜΟΤ. ΑΝΑΠΤ. ΕΠΙΧΕΙΡΗΣΗ Δ.ΕΥΡΥΜΕΝΩΝ</t>
  </si>
  <si>
    <t>ΔΗΜΟΣ ΕΥΡΥΜΕΝΩΝ</t>
  </si>
  <si>
    <t xml:space="preserve">ΔΗΜ. ΚΟΙΝΩΦ. ΕΠΙΧΕΙΡΗΣΗ   </t>
  </si>
  <si>
    <t xml:space="preserve"> Δ. ΑΝΩ ΚΑΛΑΜΑ</t>
  </si>
  <si>
    <t>ΔΗΜΟΣ ΑΝΩ ΚΑΛΑΜΑ</t>
  </si>
  <si>
    <t>ΑΝΑΠΤΥΞ. ΕΠΙΧΕΙΡΗΣΗ                                    Δ. ΑΘΑΜΑΝΙΑΣ</t>
  </si>
  <si>
    <t>12.5.2009</t>
  </si>
  <si>
    <t>ΔΗΜΟΣ ΑΘΑΜΑΝΙΑΣ &amp; ΚΟΙΝ. ΘΕΟΔΩΡΙΑΝΩΝ</t>
  </si>
  <si>
    <t>ΚΟΙΝΩΦ. ΕΠΙΧΕΙΡΗΣΗ                                Δ. ΤΕΤΡΑΦΥΛΙΑΣ</t>
  </si>
  <si>
    <t>ΔΗΜΟΣ ΤΕΤΡΑΦΥΛΙΑΣ</t>
  </si>
  <si>
    <t xml:space="preserve">ΔΗΜΟΤ. ΕΠΙΧΕΙΡΗΣΗ                </t>
  </si>
  <si>
    <t xml:space="preserve"> Δ. ΞΗΡΟΒΟΥΝΙΟΥ</t>
  </si>
  <si>
    <t>ΔΗΜΟΣ ΞΗΡΟΒΟΥΝΙΟΥ</t>
  </si>
  <si>
    <t>ΔΗΜΟΤ. ΚΟΙΝΩΦ. ΕΠΙΧΕΙΡΗΣΗ Δ. ΚΑΛΠΑΚΙΟΥ</t>
  </si>
  <si>
    <t>ΔΗΜΟΣ ΚΑΛΠΑΚΙΟΥ</t>
  </si>
  <si>
    <t>ΑΝΑΠΤΥΞ. ΕΠΙΧΕΙΡΗΣΗ                               Δ. ΚΕΝΤΡ. ΖΑΓΟΡΙΟΥ</t>
  </si>
  <si>
    <t>ΔΗΜΟΣ ΚΕΝΤΡ. ΖΑΓΟΡΙΟΥ</t>
  </si>
  <si>
    <t>ΚΟΙΝΩΦ. ΕΠΙΧΕΙΡΗΣΗ</t>
  </si>
  <si>
    <t>Δ. ΠΑΡΑΜΥΘΙΑΣ                          (ΔΟΜΗ ΝΕΟΧΩΡΙΟΥ)</t>
  </si>
  <si>
    <t>ΔΗΜΟΣ ΠΑΡΑΜΥΘΙΑΣ</t>
  </si>
  <si>
    <t>Δ. ΠΑΡΑΜΥΘΙΑΣ                            (ΔΟΜΗ ΚΑΡΒΟΥΝΑΡΙΟΥ)</t>
  </si>
  <si>
    <t>Δ. ΠΑΡΑΜΥΘΙΑΣ                      (ΔΟΜΗ ΠΡΟΔΡΟΜΙΟΥ)</t>
  </si>
  <si>
    <t>ΚΟΙΝΩΦ. ΕΠΙΧΕΙΡΗΣΗ                      Δ. ΠΑΡΑΜΥΘΙΑΣ                       (ΔΟΜΗ ΠΑΡΑΜΥΘΙΑΣ)</t>
  </si>
  <si>
    <t>Δ. ΠΑΡΑΜΥΘΙΑΣ</t>
  </si>
  <si>
    <t>ΔΗΜΟΣ ΑΧΕΡΟΝΤΑ</t>
  </si>
  <si>
    <t>Δ. ΠΑΡΑΜΥΘΙΑΣ                             (ΔΟΜΗ ΜΕΡΙΜΝΑ)</t>
  </si>
  <si>
    <t>ΑΝΑΠΤΥΞ.ΕΠΙΧΕΙΡΗΣΗ              ΚΟΙΝ. ΣΟΥΛΙΟΥ</t>
  </si>
  <si>
    <t>ΚΟΙΝΟΤΗΤΑ ΣΟΥΛΙΟΥ</t>
  </si>
  <si>
    <t>ΔΗΜΟΤ. ΕΠΙΧΕΙΡΗΣΗ ΚΑΤΑΣΚΕΥΩΝ &amp; ΑΝΑΠΤΥΞΗΣ ΦΙΛΙΠΠΙΑΔΑΣ</t>
  </si>
  <si>
    <t>ΔΗΜΟΣ ΑΝΩΓΕΙΟΥ</t>
  </si>
  <si>
    <t>ΔΗΜΟΣ ΦΙΛΙΠΠΙΑΔΑΣ</t>
  </si>
  <si>
    <t>ΔΗΜ. ΚΟΙΝΩΦ. ΕΠΙΧΕΙΡΗΣΗ                          Δ. ΜΑΡΓΑΡΙΤΙΟΥ</t>
  </si>
  <si>
    <t>ΔΗΜΟΣ ΜΑΡΓΑΡΙΤΙΟΥ</t>
  </si>
  <si>
    <t>ΑΝΑΠΤΥΞ. ΔΗΜ. ΕΠΙΧΕΙΡΗΣΗ                       Δ. ΑΡΑΧΘΟΥ</t>
  </si>
  <si>
    <t>ΔΗΜΟΣ ΑΡΑΧΘΟΥ &amp; ΚΟΙΝ. ΚΟΜΜΕΝΟΥ</t>
  </si>
  <si>
    <t>ΑΣΤΙΚΗ ΜΗ ΚΕΡΔΟΣΚΟΠΙΚΗ                 "Η ΜΕΡΙΜΝΑ"</t>
  </si>
  <si>
    <t>ΔΗΜΟΣ ΤΖΟΥΜΕΡΚΩΝ</t>
  </si>
  <si>
    <t>ΑΣΤΙΚΗ ΜΗ ΚΕΡΔΟΣΚΟΠΙΚΗ                             "Η ΜΕΡΙΜΝΑ"</t>
  </si>
  <si>
    <t>ΔΗΜΟΣ ΔΕΡΒΙΖΙΑΝΩΝ</t>
  </si>
  <si>
    <t xml:space="preserve">ΔΗΜΟΤ. ΚΟΙΝΩΦ. ΕΠΙΧΕΙΡΗΣΗ </t>
  </si>
  <si>
    <t>Δ. ΕΓΝΑΤΙΑΣ</t>
  </si>
  <si>
    <t>ΔΗΜΟΣ ΕΓΝΑΤΙΑΣ</t>
  </si>
  <si>
    <t>ΔΗΜΟΤ. ΕΠΙΧΕΙΡΗΣΗ ΑΝΑΠΤΥΞΗΣ ΗΓ/ΤΣΑΣ  (ΔΟΜΗ ΚΑΣΤΡΙΟΥ)</t>
  </si>
  <si>
    <t>ΔΗΜΟΣ ΗΓ/ΤΣΑΣ</t>
  </si>
  <si>
    <t>ΔΗΜΟΤ. ΕΠΙΧΕΙΡΗΣΗ ΑΝΑΠΤΥΞΗΣ ΗΓ/ΤΣΑΣ   (ΔΟΜΗ ΣΑΓΙΑΔΑΣ)</t>
  </si>
  <si>
    <t>ΔΗΜΟΣ ΣΑΓΙΑΔΑΣ</t>
  </si>
  <si>
    <t>ΔΗΜΟΤ. ΕΠΙΧΕΙΡΗΣΗ ΑΝΑΠΤΥΞΗΣ ΗΓ/ΤΣΑΣ   (ΔΟΜΗ ΛΑΔΟΧΩΡΙΟΥ /ΑΓ.ΜΑΡΙΝΑΣ ΓΡΑΙΚΟΧΩΡΙΟΥ)</t>
  </si>
  <si>
    <t>ΔΗΜΟΤ. ΕΠΙΧΕΙΡΗΣΗ ΑΝΑΠΤΥΞΗΣ ΗΓ/ΤΣΑΣ  (ΔΟΜΗ Ν.ΣΕΛΕΥΚΕΙΑΣ)</t>
  </si>
  <si>
    <t>Δ. ΕΚΑΛΗΣ</t>
  </si>
  <si>
    <t>ΔΗΜΟΣ ΕΚΑΛΗΣ</t>
  </si>
  <si>
    <t>ΚΟΙΝΩΦ. ΕΠΙΧΕΙΡΗΣΗ                                Δ. ΠΑΜΒΩΤΙΔΑΣ</t>
  </si>
  <si>
    <t>ΔΗΜΟΣ ΠΑΜΒΩΤΙΔΑΣ</t>
  </si>
  <si>
    <t>ΑΝΑΠΤΥΞ. ΕΠΙΧΕΙΡΗΣΗ                               Δ. ΔΩΔΩΝΗΣ</t>
  </si>
  <si>
    <t>ΔΗΜΟΣ ΔΩΔΩΝΗΣ</t>
  </si>
  <si>
    <t>"ΦΡΟΝΤΙΔΑ ΖΩΗΣ"                           ΑΦΟΙ ΚΟΥΜΑΝΑΚΟΥ</t>
  </si>
  <si>
    <t>ΔΗΜΟΣ ΙΩΑΝΝΙΤΩΝ</t>
  </si>
  <si>
    <t>ΑΝΑΠΤΥΞ. ΕΠΙΧΕΙΡΗΣΗ                                  Δ. ΠΕΡΑΜΑΤΟΣ</t>
  </si>
  <si>
    <t>ΔΗΜΟΣ ΠΕΡΑΜΑΤΟΣ</t>
  </si>
  <si>
    <t>ΚΟΙΝΩΦ. ΔΗΜΟΤ. ΕΠΙΧΕΙΡΗΣΗ</t>
  </si>
  <si>
    <t xml:space="preserve"> Δ. ΦΙΛΟΘΕΗΣ</t>
  </si>
  <si>
    <t>ΔΗΜΟΣ ΦΙΛΟΘΕΗΣ</t>
  </si>
  <si>
    <t xml:space="preserve">ΑΝΑΠΤΥΞ. ΕΠΙΧΕΙΡΗΣΗ              </t>
  </si>
  <si>
    <t xml:space="preserve">   Δ. ΑΓΝΑΝΤΩΝ</t>
  </si>
  <si>
    <t>ΔΗΜΟΣ ΑΓΝΑΝΤΩΝ</t>
  </si>
  <si>
    <t>ΔΗΜΟΣ ΒΛΑΧΕΡΝΑΣ</t>
  </si>
  <si>
    <t>ΑΝΑΠΤΥΞ. ΕΠΙΧΕΙΡΗΣΗ                    Δ. ΘΕΣΠΡΩΤΙΚΟΥ</t>
  </si>
  <si>
    <t>ΔΗΜΟΣ ΘΕΣΠΡΩΤΙΚΟΥ</t>
  </si>
  <si>
    <t xml:space="preserve">ΑΝΑΠΤΥΞ. ΕΠΙΧΕΙΡΗΣΗ               </t>
  </si>
  <si>
    <t xml:space="preserve">  Δ. ΘΕΣΠΡΩΤΙΚΟΥ</t>
  </si>
  <si>
    <t>ΚΟΙΝ.ΚΡΑΝΕΑΣ</t>
  </si>
  <si>
    <t>Δ. ΠΑΡΓΑΣ</t>
  </si>
  <si>
    <t>ΔΗΜΟΣ ΠΑΡΓΑΣ</t>
  </si>
  <si>
    <t xml:space="preserve">ΑΝΑΠΤΥΞ. ΕΠΙΧΕΙΡΗΣΗ             </t>
  </si>
  <si>
    <t xml:space="preserve"> Δ. ΦΑΝΑΡΙΟΥ</t>
  </si>
  <si>
    <t>ΔΗΜΟΣ ΦΑΝΑΡΙΟΥ</t>
  </si>
  <si>
    <t>ΑΝΑΠΤΥΞ. ΔΗΜΟΤ. ΕΠΙΧΕΙΡΗΣΗ Δ. ΖΑΛΟΓΓΟΥ</t>
  </si>
  <si>
    <t>ΔΗΜΟΣ ΖΑΛΟΓΓΟΥ</t>
  </si>
  <si>
    <t>ΚΟΙΝΩΦ. ΕΠΙΧΕΙΡΗΣΗ                               Δ. ΑΓ.ΔΗΜΗΤΡΙΟΥ</t>
  </si>
  <si>
    <t>ΔΗΜΟΣ ΑΓ.ΔΗΜΗΤΡΙΟΥ</t>
  </si>
  <si>
    <t>ΚΟΙΝΩΦ. ΕΠΙΧΕΙΡΗΣΗ                                Δ. ΑΓ.ΔΗΜΗΤΡΙΟΥ</t>
  </si>
  <si>
    <t>ΑΝΑΠΤΥΞ. ΕΠΙΧΕΙΡΗΣΗ                                   Δ. ΜΟΛΟΣΣΩΝ</t>
  </si>
  <si>
    <t>ΔΗΜΟΣ ΜΟΛΟΣΣΩΝ</t>
  </si>
  <si>
    <t>ΑΝΑΠΤΥΞ. ΕΠΙΧΕΙΡΗΣΗ ΚΟΙΝ.ΜΑΤΣΟΥΚΙΟΥ</t>
  </si>
  <si>
    <t>ΚΟΙΝΟΤΗΤΕΣ ΜΑΤΣΟΥΚΙΟΥ   ΣΥΡΡΑΚΟΥ       ΚΑΛΑΡΡΥΤΩΝ   ΒΑΘΥΠΕΔΟΥ</t>
  </si>
  <si>
    <t>ΔΗΜΟΤ. ΚΟΙΝΩΦ. ΕΠΙΧΕΙΡΗΣΗ ΠΡΕΒΕΖΑΣ</t>
  </si>
  <si>
    <t>ΔΗΜΟΣ ΠΡΕΒΕΖΑΣ</t>
  </si>
  <si>
    <t>ΔΗΜΟΤ. ΕΠΙΧΕΙΡΗΣΗ ΑΝΑΠΤΥΞΗΣ ΜΑΣΤΟΡΟΧΩΡΙΩΝ</t>
  </si>
  <si>
    <t>Δ. ΜΑΣΤΟΡΟΧΩΡΙΩΝ ΚΟΙΝ. ΦΟΥΡΚΑΣ &amp; ΑΕΤΟΜΗΛΙΤΣΑΣ</t>
  </si>
  <si>
    <t>ΔΗΜΟΤ. ΕΠΙΧΕΙΡΗΣΗ</t>
  </si>
  <si>
    <t xml:space="preserve"> Δ. ΚΑΤΣΑΝΟΧΩΡΙΩΝ</t>
  </si>
  <si>
    <t>ΔΗΜΟΣ ΚΑΤΣΑΝΟΧΩΡΙΩΝ</t>
  </si>
  <si>
    <t>ΚΟΙΝΩΦ. ΔΗΜ.ΕΠΙΧΕΙΡΗΣΗ Δ.ΚΟΝΙΤΣΑΣ</t>
  </si>
  <si>
    <t>(ΔΟΜΗ ΜΕΡΙΜΝΑ 1)</t>
  </si>
  <si>
    <t>ΔΗΜΟΣ ΚΟΝΙΤΣΑΣ</t>
  </si>
  <si>
    <t>ΚΟΙΝΩΦ. ΔΗΜ.ΕΠΙΧΕΙΡΗΣΗ Δ.ΚΟΝΙΤΣΑΣ       (ΔΟΜΗ ΒΟΗΘΕΙΑ ΣΤΟ ΣΠΙΤΙ)</t>
  </si>
  <si>
    <t xml:space="preserve">ΚΟΙΝΩΦ. ΔΗΜ.ΕΠΙΧΕΙΡΗΣΗ Δ.ΚΟΝΙΤΣΑΣ                      </t>
  </si>
  <si>
    <t xml:space="preserve">  (ΔΟΜΗ ΜΕΡΙΜΝΑ 2)</t>
  </si>
  <si>
    <t>ΑΝΑΠΤΥΞ. ΕΠΙΧΕΙΡΗΣΗ Δ.ΖΙΤΣΑΣ</t>
  </si>
  <si>
    <t>ΔΗΜΟΣ ΖΙΤΣΑΣ</t>
  </si>
  <si>
    <t>ΑΝΑΠΤΥΞ. ΔΗΜΟΤ. ΕΠΙΧΕΙΡΗΣΗ Δ. ΙΩΑΝΝΙΤΩΝ</t>
  </si>
  <si>
    <t>ΔΗΜ. ΚΟΙΝΩΦ. ΕΠΙΧΕΙΡΗΣΗ ΠΟΛ/ΣΜΟΥ &amp; ΚΟΙΝ.ΑΝΑΠΤΥΞΗΣ                         Δ. ΠΡΑΜΑΝΤΩΝ</t>
  </si>
  <si>
    <t>ΔΗΜΟΣ ΠΡΑΜΑΝΤΩΝ ΚΟΙΝ.ΜΕΛΙΣΣΟΥΡΓΩΝ</t>
  </si>
  <si>
    <t>ΔΗΜΟΤ. ΚΟΙΝΩΦ. ΕΠΙΧΕΙΡΗΣΗ Δ. ΜΠΙΖΑΝΙΟΥ</t>
  </si>
  <si>
    <t>ΔΗΜΟΣ ΜΠΙΖΑΝΙΟΥ</t>
  </si>
  <si>
    <t>BΑΘΜΟΛΟΓΙΑ Τα</t>
  </si>
  <si>
    <t>ΤΙΜΗ ΠΡΟΣΦΟΡΑΣ</t>
  </si>
  <si>
    <t>ΠΟΣΟΣΤΟ ΕΚΠΤΩΣΗΣ</t>
  </si>
  <si>
    <t>ΜΕΓΙΣΤΟ ΠΟΣΟΣΤΟ ΕΚΠΤΩΣΗΣ</t>
  </si>
  <si>
    <t>ΣΥΝΟΛΙΚΗ ΒΑΘΜΟΛΟΓΙΑ ΔΟΜΗΣ</t>
  </si>
  <si>
    <t xml:space="preserve">ΒΑΘΜΟΣ ΟΙΚΟΝΟΜΙΚΗΣ ΠΡΟΣΦΟΡΑΣ </t>
  </si>
  <si>
    <t>ΑΝΑΠΤΥΞ. ΔΗΜΟΤ. ΕΠΙΧΕΙΡΗΣΗ Δ. ΠΑΡΓΑΣ</t>
  </si>
  <si>
    <t>ΚΟΙΝΩΦΕΛΗΣ ΕΠΙΧΕΙΡΗΣΗ ΔΗΜΟΥ ΦΙΛΙΑΤΩΝ       (ΔΟΜΗ ΦΙΛΙΑΤΩΝ)</t>
  </si>
  <si>
    <t>ΚΟΙΝΩΦΕΛΗΣ ΕΠΙΧΕΙΡΗΣΗ ΔΗΜΟΥ ΦΙΛΙΑΤΩΝ (ΔΟΜΗ ΛΚΕΠΤΟΚΑΡΥΑΣ)</t>
  </si>
  <si>
    <t>ΚΟΙΝΩΦΕΛΗΣ ΕΠΙΧΕΙΡΗΣΗ ΔΗΜΟΥ ΦΙΛΙΑΤΡΩΝ (ΔΟΜΗ ΠΛΑΙΣΙΟΥ)</t>
  </si>
  <si>
    <t>ΚΟΙΝΩΦΕΛΗΣ ΕΠΙΧΕΙΡΗΣΗ ΔΗΜΟΥ ΦΙΛΙΑΤΩΝ (ΔΟΜΗ ΒΡΥΣΕΛΛΑΣ ΠΑΛΑΙΟΧΩΡΙΟΥ)</t>
  </si>
  <si>
    <t>ΚΟΙΝΩΦΕΛΗΣ ΕΠΙΧΕΙΡΗΣΗ ΔΗΜΟΥ ΦΙΛΙΑΤΩΝ (ΔΟΜΗ ΑΕΤΟΥ)</t>
  </si>
  <si>
    <t>ΚΟΙΝΩΦΕΛΗΣ ΕΠΙΧΕΙΡΗΣΗ ΔΗΜΟΥ ΦΙΛΙΑΤΩΝ (ΔΟΜΗ ΚΕΡΑΜΙΤΣΑΣ)</t>
  </si>
  <si>
    <t>ΚΟΙΝΩΦΕΛΗΣ ΕΠΙΧΕΙΡΗΣΗ ΔΗΜΟΥ ΦΙΛΙΑΤΩΝ (ΔΟΜΗ ΚΕΡΑΣΟΧΩΡΙΟΥ - ΑΓ. ΠΑΝΤΩΝ)</t>
  </si>
  <si>
    <t xml:space="preserve">ΚΟΙΝΩΦ. ΕΠΙΧΕΙΡΗΣΗ  ΔΗΜΟΥ ΠΑΡΑΠΟΤΑΜΟΥ    </t>
  </si>
  <si>
    <t xml:space="preserve">ΚΟΙΝΩΦ. ΕΠΙΧΕΙΡΗΣΗ    ΔΗΜΟΥ ΠΑΡΑΠΟΤΑΜΟΥ            </t>
  </si>
  <si>
    <t>ΑΝΑΠΤΥΞ. ΔΗΜΟΤ. ΕΠΙΧΕΙΡΗΣΗ Δ. ΚΟΜΠΟΤΙΟΥ</t>
  </si>
  <si>
    <t>ΑΝΑΠΤΥΞΙΑΚΗ ΕΠΙΧΕΙΡΗΣΗ Δ. Α. ΠΩΓΩΝΙΟΥ</t>
  </si>
  <si>
    <t>ΔΗΜ. ΚΟΙΝΩΦ. ΕΠΙΧΕΙΡΗΣΗ   Δ. ΑΝΩ ΚΑΛΑΜΑ</t>
  </si>
  <si>
    <t>ΔΗΜΟΤ. ΕΠΙΧΕΙΡΗΣΗ Δ. ΞΗΡΟΒΟΥΝΙΟΥ</t>
  </si>
  <si>
    <t>ΑΝΑΠΤΥΞ. ΕΠΙΧΕΙΡΗΣΗ Δ. ΚΕΝΤΡ. ΖΑΓΟΡΙΟΥ</t>
  </si>
  <si>
    <t>ΚΟΙΝΩΦ. ΕΠΙΧΕΙΡΗΣΗ Δ. ΠΑΡΑΜΥΘΙΑΣ (ΔΟΜΗ ΝΕΟΧΩΡΙΟΥ)</t>
  </si>
  <si>
    <t>ΚΟΙΝΩΦ. ΕΠΙΧΕΙΡΗΣΗ Δ. ΠΑΡΑΜΥΘΙΑΣ (ΔΟΜΗ ΚΑΡΒΟΥΝΑΡΙΟΥ</t>
  </si>
  <si>
    <t>ΚΟΙΝΩΦ. ΕΠΙΧΕΙΡΗΣΗ ΔΗΜΟΥ ΠΑΡΑΜΥΘΙΑΣ (ΔΟΜΗ ΠΡΟΔΡΟΜΙΟΥ)</t>
  </si>
  <si>
    <t>ΚΟΙΝΩΦ. ΕΠΙΧΕΙΡΗΣΗ  Δ. ΠΑΡΑΜΥΘΙΑΣ (ΔΟΜΗ ΠΑΡΑΜΥΘΙΑΣ)</t>
  </si>
  <si>
    <t xml:space="preserve">ΚΟΙΝΩΦ. ΕΠΙΧΕΙΡΗΣΗ ΔΗΜΟΥ ΠΑΡΑΜΥΘΙΑΣ  </t>
  </si>
  <si>
    <t>ΚΟΙΝΩΦ. ΕΠΙΧΕΙΡΗΣΗ ΔΗΜΟΥ ΠΑΡΑΜΥΘΙΑΣ (ΔΟΜΗ ΜΕΡΙΜΝΑΣ)</t>
  </si>
  <si>
    <t>ΔΗΜΟΤ. ΚΟΙΝΩΦ. ΕΠΙΧΕΙΡΗΣΗ Δ. ΕΓΝΑΤΙΑΣ</t>
  </si>
  <si>
    <t>ΔΗΜΟΤ. ΚΟΙΝΩΦ. ΕΠΙΧΕΙΡΗΣΗ ΔΗΜΟΥ ΕΚΑΛΗΣ</t>
  </si>
  <si>
    <t xml:space="preserve">ΑΝΑΠΤΥΞ. ΕΠΙΧΕΙΡΗΣΗ  ΔΗΜΟΥ ΑΓΝΑΝΤΩΝ         </t>
  </si>
  <si>
    <t>ΚΟΙΝΩΦ. ΔΗΜΟΤ. ΕΠΙΧΕΙΡΗΣΗ ΔΗΜΟΥ ΦΙΛΟΘΕΗΣ</t>
  </si>
  <si>
    <t xml:space="preserve">ΑΝΑΠΤΥΞ. ΕΠΙΧΕΙΡΗΣΗ  ΔΗΜΟΥ ΘΕΣΠΡΩΤΙΚΟΥ         </t>
  </si>
  <si>
    <t>ΑΝΑΠΤΥΞ. ΕΠΙΧΕΙΡΗΣΗ   ΔΗΜΟΥ ΦΑΝΑΡΙΟΥ</t>
  </si>
  <si>
    <t>ΔΗΜΟΤ. ΕΠΙΧΕΙΡΗΣΗ Δ. ΚΑΤΣΑΝΟΧΩΡΙΩΝ</t>
  </si>
  <si>
    <t>ΚΟΙΝΩΦ. ΔΗΜ.ΕΠΙΧΕΙΡΗΣΗ Δ.ΚΟΝΙΤΣΑΣ   (ΔΟΜΗ ΜΕΡΙΜΝΑ 2)</t>
  </si>
  <si>
    <t>ΚΟΙΝΩΦ. ΔΗΜ.ΕΠΙΧΕΙΡΗΣΗ Δ.ΚΟΝΙΤΣΑΣ (ΔΟΜΗ ΜΕΡΙΜΝΑ 1)</t>
  </si>
  <si>
    <t>ΠΙΝΑΚΑΣ ΑΝΑ ΓΕΩΓΡΑΦΙΚΗ ΠΕΡΙΟΧΗ ΜΕ ΤΙΣ ΑΠΟΡΡΙΦΘΕΙΣΕΣ ΔΟΜΕΣ</t>
  </si>
  <si>
    <t>ΠΙΝΑΚΑΣ ΑΝΑ ΓΕΩΓΡΑΦΙΚΗ ΠΕΡΙΟΧΗ ΚΑΤΑ ΦΘΙΝΟΥΣΑ ΣΕΙΡΑ  ΒΑΣΕΙ ΤΗΣ ΣΥΜΦΕΡΟΤΕΡΗΣ ΠΡΟΣΦΟΡΑΣ</t>
  </si>
  <si>
    <t>BΑΘΜΟΛΟΓΙΑ ΤEXN. ΠΡΟΣΦ</t>
  </si>
  <si>
    <t>ΠΙΝΑΚΑΣ ΒΑΘΜΟΛΟΓΗΣΗΣ ΤΕΧΝΙΚΩΝ ΠΡΟΣΦΟΡΩΝ</t>
  </si>
  <si>
    <t>ΠΙΝΑΚΑΣ ΒΑΘΜΟΛΟΓΗΣΗΣ ΟΙΚΟΝΟΜΙΚΩΝ ΠΡΟΣΦΟΡΩΝ &amp; ΣΥΝΟΛΙΚΗ ΒΑΘΜΟΛΟΓΗΣΗ</t>
  </si>
  <si>
    <t>BΑΘΜΟΛΟΓΙΑ ΤΕΧΝ.ΠΡΟΣΦΟΡΑΣ</t>
  </si>
  <si>
    <t>ΔΙΑΡΚΕΙΑ ΣΕ ΜΗΝΕΣ</t>
  </si>
  <si>
    <t>ΑΣΤΙΚΗ ΜΗ ΚΕΡΔΟΣΚΟΠΙΚΗ  "Η ΜΕΡΙΜΝΑ"</t>
  </si>
  <si>
    <t>ΑΝΑΠΤΥΞ. ΕΠΙΧΕΙΡΗΣΗ Δ. ΜΟΛΟΣΣΩΝ</t>
  </si>
  <si>
    <t>ΩΦΕΛΟΥΜΕΝΟΙ / ΔΟΜΗ</t>
  </si>
  <si>
    <t>ΔΕΝ ΠΡΟΕΚΥΨΑΝ ΑΠΟΡΡΙΦΘΕΙΣΕΣ ΔΟΜΕΣ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</si>
</sst>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61"/>
      <scheme val="minor"/>
    </font>
    <font>
      <b/>
      <sz val="9"/>
      <color rgb="FF000000"/>
      <name val="Times New Roman"/>
      <family val="1"/>
      <charset val="161"/>
    </font>
    <font>
      <b/>
      <sz val="8"/>
      <color rgb="FF000000"/>
      <name val="Calibri"/>
      <family val="2"/>
      <charset val="161"/>
    </font>
    <font>
      <sz val="10"/>
      <color rgb="FF000000"/>
      <name val="Calibri"/>
      <family val="2"/>
      <charset val="161"/>
    </font>
    <font>
      <sz val="9"/>
      <color rgb="FF000000"/>
      <name val="Calibri"/>
      <family val="2"/>
      <charset val="161"/>
    </font>
    <font>
      <sz val="8"/>
      <color rgb="FF000000"/>
      <name val="Calibri"/>
      <family val="2"/>
      <charset val="161"/>
    </font>
    <font>
      <b/>
      <u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4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22"/>
  <sheetViews>
    <sheetView workbookViewId="0">
      <selection activeCell="C15" sqref="C15"/>
    </sheetView>
  </sheetViews>
  <sheetFormatPr defaultRowHeight="15"/>
  <cols>
    <col min="1" max="2" width="9.140625" style="8"/>
    <col min="3" max="3" width="35.28515625" style="8" customWidth="1"/>
    <col min="4" max="6" width="9.140625" style="8"/>
    <col min="7" max="7" width="17.85546875" style="8" customWidth="1"/>
    <col min="8" max="16384" width="9.140625" style="8"/>
  </cols>
  <sheetData>
    <row r="1" spans="2:9" ht="30" customHeight="1">
      <c r="C1" s="33" t="s">
        <v>212</v>
      </c>
      <c r="D1" s="33"/>
      <c r="E1" s="33"/>
      <c r="F1" s="33"/>
      <c r="G1" s="33"/>
    </row>
    <row r="2" spans="2:9" ht="15.75" thickBot="1"/>
    <row r="3" spans="2:9" ht="34.5" thickBot="1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211</v>
      </c>
      <c r="I3" s="2"/>
    </row>
    <row r="4" spans="2:9" ht="24.75" thickBot="1">
      <c r="B4" s="3">
        <v>1</v>
      </c>
      <c r="C4" s="4" t="s">
        <v>6</v>
      </c>
      <c r="D4" s="4">
        <v>4647</v>
      </c>
      <c r="E4" s="4" t="s">
        <v>7</v>
      </c>
      <c r="F4" s="4">
        <v>4</v>
      </c>
      <c r="G4" s="4" t="s">
        <v>8</v>
      </c>
      <c r="H4" s="4">
        <v>88.5</v>
      </c>
      <c r="I4" s="4"/>
    </row>
    <row r="5" spans="2:9" ht="24.75" thickBot="1">
      <c r="B5" s="3">
        <v>2</v>
      </c>
      <c r="C5" s="4" t="s">
        <v>9</v>
      </c>
      <c r="D5" s="4">
        <v>4625</v>
      </c>
      <c r="E5" s="4" t="s">
        <v>7</v>
      </c>
      <c r="F5" s="4">
        <v>4</v>
      </c>
      <c r="G5" s="4" t="s">
        <v>8</v>
      </c>
      <c r="H5" s="4">
        <v>88.5</v>
      </c>
      <c r="I5" s="4"/>
    </row>
    <row r="6" spans="2:9" ht="24.75" thickBot="1">
      <c r="B6" s="3">
        <v>3</v>
      </c>
      <c r="C6" s="4" t="s">
        <v>10</v>
      </c>
      <c r="D6" s="4">
        <v>4577</v>
      </c>
      <c r="E6" s="4" t="s">
        <v>11</v>
      </c>
      <c r="F6" s="4">
        <v>22</v>
      </c>
      <c r="G6" s="4" t="s">
        <v>12</v>
      </c>
      <c r="H6" s="4">
        <v>79.5</v>
      </c>
      <c r="I6" s="4"/>
    </row>
    <row r="7" spans="2:9">
      <c r="B7" s="29">
        <v>4</v>
      </c>
      <c r="C7" s="5" t="s">
        <v>13</v>
      </c>
      <c r="D7" s="27">
        <v>4526</v>
      </c>
      <c r="E7" s="27" t="s">
        <v>15</v>
      </c>
      <c r="F7" s="27">
        <v>59</v>
      </c>
      <c r="G7" s="27" t="s">
        <v>16</v>
      </c>
      <c r="H7" s="27">
        <v>79</v>
      </c>
      <c r="I7" s="27"/>
    </row>
    <row r="8" spans="2:9" ht="15.75" thickBot="1">
      <c r="B8" s="30"/>
      <c r="C8" s="4" t="s">
        <v>14</v>
      </c>
      <c r="D8" s="28"/>
      <c r="E8" s="28"/>
      <c r="F8" s="28"/>
      <c r="G8" s="28"/>
      <c r="H8" s="28"/>
      <c r="I8" s="28"/>
    </row>
    <row r="9" spans="2:9">
      <c r="B9" s="29">
        <v>5</v>
      </c>
      <c r="C9" s="5" t="s">
        <v>17</v>
      </c>
      <c r="D9" s="27">
        <v>4527</v>
      </c>
      <c r="E9" s="27" t="s">
        <v>15</v>
      </c>
      <c r="F9" s="27">
        <v>59</v>
      </c>
      <c r="G9" s="27" t="s">
        <v>16</v>
      </c>
      <c r="H9" s="27">
        <v>79</v>
      </c>
      <c r="I9" s="27"/>
    </row>
    <row r="10" spans="2:9" ht="15.75" thickBot="1">
      <c r="B10" s="30"/>
      <c r="C10" s="4" t="s">
        <v>18</v>
      </c>
      <c r="D10" s="28"/>
      <c r="E10" s="28"/>
      <c r="F10" s="28"/>
      <c r="G10" s="28"/>
      <c r="H10" s="28"/>
      <c r="I10" s="28"/>
    </row>
    <row r="11" spans="2:9" ht="15.75" thickBot="1">
      <c r="B11" s="3">
        <v>6</v>
      </c>
      <c r="C11" s="4" t="s">
        <v>19</v>
      </c>
      <c r="D11" s="4">
        <v>4683</v>
      </c>
      <c r="E11" s="4" t="s">
        <v>7</v>
      </c>
      <c r="F11" s="4">
        <v>37</v>
      </c>
      <c r="G11" s="4" t="s">
        <v>20</v>
      </c>
      <c r="H11" s="4">
        <v>94.63</v>
      </c>
      <c r="I11" s="4"/>
    </row>
    <row r="12" spans="2:9" ht="15.75" thickBot="1">
      <c r="B12" s="3">
        <v>7</v>
      </c>
      <c r="C12" s="4" t="s">
        <v>19</v>
      </c>
      <c r="D12" s="4">
        <v>4683</v>
      </c>
      <c r="E12" s="4" t="s">
        <v>7</v>
      </c>
      <c r="F12" s="4">
        <v>35</v>
      </c>
      <c r="G12" s="4" t="s">
        <v>21</v>
      </c>
      <c r="H12" s="4">
        <v>94.63</v>
      </c>
      <c r="I12" s="4"/>
    </row>
    <row r="13" spans="2:9" ht="15.75" thickBot="1">
      <c r="B13" s="3">
        <v>8</v>
      </c>
      <c r="C13" s="4" t="s">
        <v>22</v>
      </c>
      <c r="D13" s="4">
        <v>4623</v>
      </c>
      <c r="E13" s="4" t="s">
        <v>7</v>
      </c>
      <c r="F13" s="4">
        <v>60</v>
      </c>
      <c r="G13" s="4" t="s">
        <v>23</v>
      </c>
      <c r="H13" s="4">
        <v>92</v>
      </c>
      <c r="I13" s="4"/>
    </row>
    <row r="14" spans="2:9" ht="24.75" thickBot="1">
      <c r="B14" s="3">
        <v>9</v>
      </c>
      <c r="C14" s="4" t="s">
        <v>24</v>
      </c>
      <c r="D14" s="4">
        <v>4693</v>
      </c>
      <c r="E14" s="4" t="s">
        <v>7</v>
      </c>
      <c r="F14" s="4">
        <v>29</v>
      </c>
      <c r="G14" s="4" t="s">
        <v>25</v>
      </c>
      <c r="H14" s="4">
        <v>90.5</v>
      </c>
      <c r="I14" s="4"/>
    </row>
    <row r="15" spans="2:9" ht="24.75" thickBot="1">
      <c r="B15" s="3">
        <v>10</v>
      </c>
      <c r="C15" s="4" t="s">
        <v>26</v>
      </c>
      <c r="D15" s="4">
        <v>4637</v>
      </c>
      <c r="E15" s="4" t="s">
        <v>7</v>
      </c>
      <c r="F15" s="4">
        <v>8</v>
      </c>
      <c r="G15" s="4" t="s">
        <v>27</v>
      </c>
      <c r="H15" s="4">
        <v>82.5</v>
      </c>
      <c r="I15" s="4"/>
    </row>
    <row r="16" spans="2:9" ht="15.75" thickBot="1">
      <c r="B16" s="3">
        <v>11</v>
      </c>
      <c r="C16" s="4" t="s">
        <v>28</v>
      </c>
      <c r="D16" s="4">
        <v>4500</v>
      </c>
      <c r="E16" s="4" t="s">
        <v>15</v>
      </c>
      <c r="F16" s="4">
        <v>63</v>
      </c>
      <c r="G16" s="4" t="s">
        <v>29</v>
      </c>
      <c r="H16" s="4">
        <v>89.5</v>
      </c>
      <c r="I16" s="4"/>
    </row>
    <row r="17" spans="2:9" ht="15.75" thickBot="1">
      <c r="B17" s="3">
        <v>12</v>
      </c>
      <c r="C17" s="4" t="s">
        <v>28</v>
      </c>
      <c r="D17" s="4">
        <v>4501</v>
      </c>
      <c r="E17" s="4" t="s">
        <v>15</v>
      </c>
      <c r="F17" s="4">
        <v>63</v>
      </c>
      <c r="G17" s="4" t="s">
        <v>29</v>
      </c>
      <c r="H17" s="4">
        <v>89.5</v>
      </c>
      <c r="I17" s="4"/>
    </row>
    <row r="18" spans="2:9">
      <c r="B18" s="29">
        <v>13</v>
      </c>
      <c r="C18" s="5" t="s">
        <v>30</v>
      </c>
      <c r="D18" s="27">
        <v>4626</v>
      </c>
      <c r="E18" s="27" t="s">
        <v>7</v>
      </c>
      <c r="F18" s="27">
        <v>64</v>
      </c>
      <c r="G18" s="27" t="s">
        <v>33</v>
      </c>
      <c r="H18" s="27">
        <v>75.5</v>
      </c>
      <c r="I18" s="27"/>
    </row>
    <row r="19" spans="2:9">
      <c r="B19" s="31"/>
      <c r="C19" s="5" t="s">
        <v>31</v>
      </c>
      <c r="D19" s="32"/>
      <c r="E19" s="32"/>
      <c r="F19" s="32"/>
      <c r="G19" s="32"/>
      <c r="H19" s="32"/>
      <c r="I19" s="32"/>
    </row>
    <row r="20" spans="2:9" ht="15.75" thickBot="1">
      <c r="B20" s="30"/>
      <c r="C20" s="4" t="s">
        <v>32</v>
      </c>
      <c r="D20" s="28"/>
      <c r="E20" s="28"/>
      <c r="F20" s="28"/>
      <c r="G20" s="28"/>
      <c r="H20" s="28"/>
      <c r="I20" s="28"/>
    </row>
    <row r="21" spans="2:9">
      <c r="B21" s="29">
        <v>14</v>
      </c>
      <c r="C21" s="5" t="s">
        <v>34</v>
      </c>
      <c r="D21" s="27">
        <v>4627</v>
      </c>
      <c r="E21" s="27" t="s">
        <v>7</v>
      </c>
      <c r="F21" s="27">
        <v>64</v>
      </c>
      <c r="G21" s="27" t="s">
        <v>33</v>
      </c>
      <c r="H21" s="27">
        <v>75.5</v>
      </c>
      <c r="I21" s="27"/>
    </row>
    <row r="22" spans="2:9" ht="24.75" thickBot="1">
      <c r="B22" s="30"/>
      <c r="C22" s="4" t="s">
        <v>35</v>
      </c>
      <c r="D22" s="28"/>
      <c r="E22" s="28"/>
      <c r="F22" s="28"/>
      <c r="G22" s="28"/>
      <c r="H22" s="28"/>
      <c r="I22" s="28"/>
    </row>
    <row r="23" spans="2:9">
      <c r="B23" s="29">
        <v>15</v>
      </c>
      <c r="C23" s="5" t="s">
        <v>34</v>
      </c>
      <c r="D23" s="27">
        <v>4628</v>
      </c>
      <c r="E23" s="27" t="s">
        <v>7</v>
      </c>
      <c r="F23" s="27">
        <v>64</v>
      </c>
      <c r="G23" s="27" t="s">
        <v>33</v>
      </c>
      <c r="H23" s="27">
        <v>75.5</v>
      </c>
      <c r="I23" s="27"/>
    </row>
    <row r="24" spans="2:9">
      <c r="B24" s="31"/>
      <c r="C24" s="5" t="s">
        <v>36</v>
      </c>
      <c r="D24" s="32"/>
      <c r="E24" s="32"/>
      <c r="F24" s="32"/>
      <c r="G24" s="32"/>
      <c r="H24" s="32"/>
      <c r="I24" s="32"/>
    </row>
    <row r="25" spans="2:9" ht="15.75" thickBot="1">
      <c r="B25" s="30"/>
      <c r="C25" s="4" t="s">
        <v>37</v>
      </c>
      <c r="D25" s="28"/>
      <c r="E25" s="28"/>
      <c r="F25" s="28"/>
      <c r="G25" s="28"/>
      <c r="H25" s="28"/>
      <c r="I25" s="28"/>
    </row>
    <row r="26" spans="2:9">
      <c r="B26" s="29">
        <v>16</v>
      </c>
      <c r="C26" s="5" t="s">
        <v>34</v>
      </c>
      <c r="D26" s="27">
        <v>4629</v>
      </c>
      <c r="E26" s="27" t="s">
        <v>7</v>
      </c>
      <c r="F26" s="27">
        <v>64</v>
      </c>
      <c r="G26" s="27" t="s">
        <v>33</v>
      </c>
      <c r="H26" s="27">
        <v>75.5</v>
      </c>
      <c r="I26" s="27"/>
    </row>
    <row r="27" spans="2:9" ht="24.75" thickBot="1">
      <c r="B27" s="30"/>
      <c r="C27" s="4" t="s">
        <v>38</v>
      </c>
      <c r="D27" s="28"/>
      <c r="E27" s="28"/>
      <c r="F27" s="28"/>
      <c r="G27" s="28"/>
      <c r="H27" s="28"/>
      <c r="I27" s="28"/>
    </row>
    <row r="28" spans="2:9">
      <c r="B28" s="29">
        <v>17</v>
      </c>
      <c r="C28" s="5" t="s">
        <v>34</v>
      </c>
      <c r="D28" s="27">
        <v>4630</v>
      </c>
      <c r="E28" s="27" t="s">
        <v>7</v>
      </c>
      <c r="F28" s="27">
        <v>64</v>
      </c>
      <c r="G28" s="27" t="s">
        <v>33</v>
      </c>
      <c r="H28" s="27">
        <v>75.5</v>
      </c>
      <c r="I28" s="27"/>
    </row>
    <row r="29" spans="2:9" ht="15.75" thickBot="1">
      <c r="B29" s="30"/>
      <c r="C29" s="4" t="s">
        <v>39</v>
      </c>
      <c r="D29" s="28"/>
      <c r="E29" s="28"/>
      <c r="F29" s="28"/>
      <c r="G29" s="28"/>
      <c r="H29" s="28"/>
      <c r="I29" s="28"/>
    </row>
    <row r="30" spans="2:9">
      <c r="B30" s="29">
        <v>18</v>
      </c>
      <c r="C30" s="5" t="s">
        <v>34</v>
      </c>
      <c r="D30" s="27">
        <v>4631</v>
      </c>
      <c r="E30" s="27" t="s">
        <v>7</v>
      </c>
      <c r="F30" s="27">
        <v>64</v>
      </c>
      <c r="G30" s="27" t="s">
        <v>33</v>
      </c>
      <c r="H30" s="27">
        <v>75.5</v>
      </c>
      <c r="I30" s="27"/>
    </row>
    <row r="31" spans="2:9">
      <c r="B31" s="31"/>
      <c r="C31" s="5" t="s">
        <v>40</v>
      </c>
      <c r="D31" s="32"/>
      <c r="E31" s="32"/>
      <c r="F31" s="32"/>
      <c r="G31" s="32"/>
      <c r="H31" s="32"/>
      <c r="I31" s="32"/>
    </row>
    <row r="32" spans="2:9" ht="15.75" thickBot="1">
      <c r="B32" s="30"/>
      <c r="C32" s="4" t="s">
        <v>41</v>
      </c>
      <c r="D32" s="28"/>
      <c r="E32" s="28"/>
      <c r="F32" s="28"/>
      <c r="G32" s="28"/>
      <c r="H32" s="28"/>
      <c r="I32" s="28"/>
    </row>
    <row r="33" spans="2:9">
      <c r="B33" s="29">
        <v>19</v>
      </c>
      <c r="C33" s="5" t="s">
        <v>34</v>
      </c>
      <c r="D33" s="27">
        <v>4632</v>
      </c>
      <c r="E33" s="27" t="s">
        <v>7</v>
      </c>
      <c r="F33" s="27">
        <v>64</v>
      </c>
      <c r="G33" s="27" t="s">
        <v>33</v>
      </c>
      <c r="H33" s="27">
        <v>75.5</v>
      </c>
      <c r="I33" s="27"/>
    </row>
    <row r="34" spans="2:9" ht="24.75" thickBot="1">
      <c r="B34" s="30"/>
      <c r="C34" s="4" t="s">
        <v>42</v>
      </c>
      <c r="D34" s="28"/>
      <c r="E34" s="28"/>
      <c r="F34" s="28"/>
      <c r="G34" s="28"/>
      <c r="H34" s="28"/>
      <c r="I34" s="28"/>
    </row>
    <row r="35" spans="2:9" ht="24.75" thickBot="1">
      <c r="B35" s="3">
        <v>20</v>
      </c>
      <c r="C35" s="4" t="s">
        <v>43</v>
      </c>
      <c r="D35" s="4">
        <v>4633</v>
      </c>
      <c r="E35" s="4" t="s">
        <v>7</v>
      </c>
      <c r="F35" s="4">
        <v>64</v>
      </c>
      <c r="G35" s="4" t="s">
        <v>33</v>
      </c>
      <c r="H35" s="4">
        <v>75.5</v>
      </c>
      <c r="I35" s="4"/>
    </row>
    <row r="36" spans="2:9" ht="15.75" thickBot="1">
      <c r="B36" s="3">
        <v>21</v>
      </c>
      <c r="C36" s="4" t="s">
        <v>44</v>
      </c>
      <c r="D36" s="4">
        <v>4593</v>
      </c>
      <c r="E36" s="4" t="s">
        <v>7</v>
      </c>
      <c r="F36" s="4">
        <v>32</v>
      </c>
      <c r="G36" s="4" t="s">
        <v>45</v>
      </c>
      <c r="H36" s="4">
        <v>78</v>
      </c>
      <c r="I36" s="4"/>
    </row>
    <row r="37" spans="2:9" ht="36.75" thickBot="1">
      <c r="B37" s="3">
        <v>22</v>
      </c>
      <c r="C37" s="4" t="s">
        <v>46</v>
      </c>
      <c r="D37" s="4">
        <v>4650</v>
      </c>
      <c r="E37" s="4" t="s">
        <v>7</v>
      </c>
      <c r="F37" s="4">
        <v>5</v>
      </c>
      <c r="G37" s="4" t="s">
        <v>47</v>
      </c>
      <c r="H37" s="4">
        <v>88</v>
      </c>
      <c r="I37" s="4"/>
    </row>
    <row r="38" spans="2:9" ht="24.75" thickBot="1">
      <c r="B38" s="3">
        <v>23</v>
      </c>
      <c r="C38" s="4" t="s">
        <v>48</v>
      </c>
      <c r="D38" s="4">
        <v>4588</v>
      </c>
      <c r="E38" s="4" t="s">
        <v>11</v>
      </c>
      <c r="F38" s="4">
        <v>21</v>
      </c>
      <c r="G38" s="4" t="s">
        <v>49</v>
      </c>
      <c r="H38" s="4">
        <v>77</v>
      </c>
      <c r="I38" s="4"/>
    </row>
    <row r="39" spans="2:9" ht="24.75" thickBot="1">
      <c r="B39" s="3">
        <v>24</v>
      </c>
      <c r="C39" s="4" t="s">
        <v>50</v>
      </c>
      <c r="D39" s="4">
        <v>4651</v>
      </c>
      <c r="E39" s="4" t="s">
        <v>7</v>
      </c>
      <c r="F39" s="4">
        <v>21</v>
      </c>
      <c r="G39" s="4" t="s">
        <v>49</v>
      </c>
      <c r="H39" s="4">
        <v>77</v>
      </c>
      <c r="I39" s="4"/>
    </row>
    <row r="40" spans="2:9">
      <c r="B40" s="29">
        <v>25</v>
      </c>
      <c r="C40" s="5" t="s">
        <v>51</v>
      </c>
      <c r="D40" s="27">
        <v>4634</v>
      </c>
      <c r="E40" s="27" t="s">
        <v>7</v>
      </c>
      <c r="F40" s="27">
        <v>39</v>
      </c>
      <c r="G40" s="27" t="s">
        <v>53</v>
      </c>
      <c r="H40" s="27">
        <v>91</v>
      </c>
      <c r="I40" s="27"/>
    </row>
    <row r="41" spans="2:9" ht="15.75" thickBot="1">
      <c r="B41" s="30"/>
      <c r="C41" s="4" t="s">
        <v>52</v>
      </c>
      <c r="D41" s="28"/>
      <c r="E41" s="28"/>
      <c r="F41" s="28"/>
      <c r="G41" s="28"/>
      <c r="H41" s="28"/>
      <c r="I41" s="28"/>
    </row>
    <row r="42" spans="2:9">
      <c r="B42" s="29">
        <v>26</v>
      </c>
      <c r="C42" s="5" t="s">
        <v>51</v>
      </c>
      <c r="D42" s="27">
        <v>4635</v>
      </c>
      <c r="E42" s="27" t="s">
        <v>7</v>
      </c>
      <c r="F42" s="27">
        <v>40</v>
      </c>
      <c r="G42" s="27" t="s">
        <v>54</v>
      </c>
      <c r="H42" s="27">
        <v>91</v>
      </c>
      <c r="I42" s="27"/>
    </row>
    <row r="43" spans="2:9" ht="15.75" thickBot="1">
      <c r="B43" s="30"/>
      <c r="C43" s="4" t="s">
        <v>52</v>
      </c>
      <c r="D43" s="28"/>
      <c r="E43" s="28"/>
      <c r="F43" s="28"/>
      <c r="G43" s="28"/>
      <c r="H43" s="28"/>
      <c r="I43" s="28"/>
    </row>
    <row r="44" spans="2:9">
      <c r="B44" s="29">
        <v>27</v>
      </c>
      <c r="C44" s="5" t="s">
        <v>55</v>
      </c>
      <c r="D44" s="27">
        <v>4636</v>
      </c>
      <c r="E44" s="27" t="s">
        <v>7</v>
      </c>
      <c r="F44" s="27">
        <v>41</v>
      </c>
      <c r="G44" s="27" t="s">
        <v>57</v>
      </c>
      <c r="H44" s="27">
        <v>91</v>
      </c>
      <c r="I44" s="27"/>
    </row>
    <row r="45" spans="2:9" ht="15.75" thickBot="1">
      <c r="B45" s="30"/>
      <c r="C45" s="4" t="s">
        <v>56</v>
      </c>
      <c r="D45" s="28"/>
      <c r="E45" s="28"/>
      <c r="F45" s="28"/>
      <c r="G45" s="28"/>
      <c r="H45" s="28"/>
      <c r="I45" s="28"/>
    </row>
    <row r="46" spans="2:9">
      <c r="B46" s="29">
        <v>28</v>
      </c>
      <c r="C46" s="5" t="s">
        <v>58</v>
      </c>
      <c r="D46" s="27">
        <v>4606</v>
      </c>
      <c r="E46" s="27" t="s">
        <v>7</v>
      </c>
      <c r="F46" s="27">
        <v>2</v>
      </c>
      <c r="G46" s="27" t="s">
        <v>60</v>
      </c>
      <c r="H46" s="27">
        <v>88</v>
      </c>
      <c r="I46" s="27"/>
    </row>
    <row r="47" spans="2:9" ht="15.75" thickBot="1">
      <c r="B47" s="30"/>
      <c r="C47" s="4" t="s">
        <v>59</v>
      </c>
      <c r="D47" s="28"/>
      <c r="E47" s="28"/>
      <c r="F47" s="28"/>
      <c r="G47" s="28"/>
      <c r="H47" s="28"/>
      <c r="I47" s="28"/>
    </row>
    <row r="48" spans="2:9" ht="24.75" thickBot="1">
      <c r="B48" s="3">
        <v>29</v>
      </c>
      <c r="C48" s="4" t="s">
        <v>61</v>
      </c>
      <c r="D48" s="4">
        <v>4659</v>
      </c>
      <c r="E48" s="4" t="s">
        <v>7</v>
      </c>
      <c r="F48" s="4">
        <v>26</v>
      </c>
      <c r="G48" s="4" t="s">
        <v>62</v>
      </c>
      <c r="H48" s="4">
        <v>91.5</v>
      </c>
      <c r="I48" s="4"/>
    </row>
    <row r="49" spans="2:9" ht="24.75" thickBot="1">
      <c r="B49" s="3">
        <v>30</v>
      </c>
      <c r="C49" s="4" t="s">
        <v>61</v>
      </c>
      <c r="D49" s="4">
        <v>4658</v>
      </c>
      <c r="E49" s="4" t="s">
        <v>7</v>
      </c>
      <c r="F49" s="4">
        <v>26</v>
      </c>
      <c r="G49" s="4" t="s">
        <v>62</v>
      </c>
      <c r="H49" s="4">
        <v>91.5</v>
      </c>
      <c r="I49" s="4"/>
    </row>
    <row r="50" spans="2:9" ht="24.75" thickBot="1">
      <c r="B50" s="3">
        <v>31</v>
      </c>
      <c r="C50" s="4" t="s">
        <v>63</v>
      </c>
      <c r="D50" s="4">
        <v>4649</v>
      </c>
      <c r="E50" s="4" t="s">
        <v>7</v>
      </c>
      <c r="F50" s="4">
        <v>50</v>
      </c>
      <c r="G50" s="4" t="s">
        <v>64</v>
      </c>
      <c r="H50" s="4">
        <v>82.5</v>
      </c>
      <c r="I50" s="4"/>
    </row>
    <row r="51" spans="2:9" ht="24.75" thickBot="1">
      <c r="B51" s="3">
        <v>32</v>
      </c>
      <c r="C51" s="4" t="s">
        <v>65</v>
      </c>
      <c r="D51" s="4">
        <v>4607</v>
      </c>
      <c r="E51" s="4" t="s">
        <v>7</v>
      </c>
      <c r="F51" s="4">
        <v>6</v>
      </c>
      <c r="G51" s="4" t="s">
        <v>66</v>
      </c>
      <c r="H51" s="4">
        <v>90</v>
      </c>
      <c r="I51" s="4"/>
    </row>
    <row r="52" spans="2:9" ht="24.75" thickBot="1">
      <c r="B52" s="3">
        <v>33</v>
      </c>
      <c r="C52" s="4" t="s">
        <v>67</v>
      </c>
      <c r="D52" s="4">
        <v>4583</v>
      </c>
      <c r="E52" s="4" t="s">
        <v>11</v>
      </c>
      <c r="F52" s="4">
        <v>30</v>
      </c>
      <c r="G52" s="4" t="s">
        <v>68</v>
      </c>
      <c r="H52" s="4">
        <v>89.8</v>
      </c>
      <c r="I52" s="4"/>
    </row>
    <row r="53" spans="2:9" ht="15.75" thickBot="1">
      <c r="B53" s="3">
        <v>34</v>
      </c>
      <c r="C53" s="4" t="s">
        <v>69</v>
      </c>
      <c r="D53" s="4">
        <v>4592</v>
      </c>
      <c r="E53" s="4" t="s">
        <v>11</v>
      </c>
      <c r="F53" s="4">
        <v>12</v>
      </c>
      <c r="G53" s="4" t="s">
        <v>70</v>
      </c>
      <c r="H53" s="4">
        <v>90.8</v>
      </c>
      <c r="I53" s="4"/>
    </row>
    <row r="54" spans="2:9">
      <c r="B54" s="29">
        <v>35</v>
      </c>
      <c r="C54" s="5" t="s">
        <v>71</v>
      </c>
      <c r="D54" s="27">
        <v>4690</v>
      </c>
      <c r="E54" s="27" t="s">
        <v>7</v>
      </c>
      <c r="F54" s="27">
        <v>1</v>
      </c>
      <c r="G54" s="27" t="s">
        <v>73</v>
      </c>
      <c r="H54" s="27">
        <v>93.1</v>
      </c>
      <c r="I54" s="27"/>
    </row>
    <row r="55" spans="2:9" ht="15.75" thickBot="1">
      <c r="B55" s="30"/>
      <c r="C55" s="4" t="s">
        <v>72</v>
      </c>
      <c r="D55" s="28"/>
      <c r="E55" s="28"/>
      <c r="F55" s="28"/>
      <c r="G55" s="28"/>
      <c r="H55" s="28"/>
      <c r="I55" s="28"/>
    </row>
    <row r="56" spans="2:9" ht="36.75" thickBot="1">
      <c r="B56" s="3">
        <v>36</v>
      </c>
      <c r="C56" s="4" t="s">
        <v>74</v>
      </c>
      <c r="D56" s="4">
        <v>4030</v>
      </c>
      <c r="E56" s="4" t="s">
        <v>75</v>
      </c>
      <c r="F56" s="4">
        <v>34</v>
      </c>
      <c r="G56" s="4" t="s">
        <v>76</v>
      </c>
      <c r="H56" s="4">
        <v>89.7</v>
      </c>
      <c r="I56" s="4"/>
    </row>
    <row r="57" spans="2:9" ht="24.75" thickBot="1">
      <c r="B57" s="3">
        <v>37</v>
      </c>
      <c r="C57" s="4" t="s">
        <v>77</v>
      </c>
      <c r="D57" s="4">
        <v>4582</v>
      </c>
      <c r="E57" s="4" t="s">
        <v>11</v>
      </c>
      <c r="F57" s="4">
        <v>44</v>
      </c>
      <c r="G57" s="4" t="s">
        <v>78</v>
      </c>
      <c r="H57" s="4">
        <v>91.2</v>
      </c>
      <c r="I57" s="4"/>
    </row>
    <row r="58" spans="2:9">
      <c r="B58" s="29">
        <v>38</v>
      </c>
      <c r="C58" s="5" t="s">
        <v>79</v>
      </c>
      <c r="D58" s="27">
        <v>4591</v>
      </c>
      <c r="E58" s="27" t="s">
        <v>11</v>
      </c>
      <c r="F58" s="27">
        <v>42</v>
      </c>
      <c r="G58" s="27" t="s">
        <v>81</v>
      </c>
      <c r="H58" s="27">
        <v>87.1</v>
      </c>
      <c r="I58" s="27"/>
    </row>
    <row r="59" spans="2:9" ht="15.75" thickBot="1">
      <c r="B59" s="30"/>
      <c r="C59" s="4" t="s">
        <v>80</v>
      </c>
      <c r="D59" s="28"/>
      <c r="E59" s="28"/>
      <c r="F59" s="28"/>
      <c r="G59" s="28"/>
      <c r="H59" s="28"/>
      <c r="I59" s="28"/>
    </row>
    <row r="60" spans="2:9" ht="15.75" thickBot="1">
      <c r="B60" s="3">
        <v>39</v>
      </c>
      <c r="C60" s="4" t="s">
        <v>82</v>
      </c>
      <c r="D60" s="4">
        <v>4676</v>
      </c>
      <c r="E60" s="4" t="s">
        <v>7</v>
      </c>
      <c r="F60" s="4">
        <v>15</v>
      </c>
      <c r="G60" s="4" t="s">
        <v>83</v>
      </c>
      <c r="H60" s="4">
        <v>87.8</v>
      </c>
      <c r="I60" s="4"/>
    </row>
    <row r="61" spans="2:9" ht="24.75" thickBot="1">
      <c r="B61" s="3">
        <v>40</v>
      </c>
      <c r="C61" s="4" t="s">
        <v>84</v>
      </c>
      <c r="D61" s="4">
        <v>4696</v>
      </c>
      <c r="E61" s="4" t="s">
        <v>7</v>
      </c>
      <c r="F61" s="4">
        <v>17</v>
      </c>
      <c r="G61" s="4" t="s">
        <v>85</v>
      </c>
      <c r="H61" s="4">
        <v>86.4</v>
      </c>
      <c r="I61" s="4"/>
    </row>
    <row r="62" spans="2:9">
      <c r="B62" s="29">
        <v>41</v>
      </c>
      <c r="C62" s="5" t="s">
        <v>86</v>
      </c>
      <c r="D62" s="27">
        <v>4665</v>
      </c>
      <c r="E62" s="27" t="s">
        <v>7</v>
      </c>
      <c r="F62" s="27">
        <v>58</v>
      </c>
      <c r="G62" s="27" t="s">
        <v>88</v>
      </c>
      <c r="H62" s="27">
        <v>87.8</v>
      </c>
      <c r="I62" s="27"/>
    </row>
    <row r="63" spans="2:9" ht="24.75" thickBot="1">
      <c r="B63" s="30"/>
      <c r="C63" s="4" t="s">
        <v>87</v>
      </c>
      <c r="D63" s="28"/>
      <c r="E63" s="28"/>
      <c r="F63" s="28"/>
      <c r="G63" s="28"/>
      <c r="H63" s="28"/>
      <c r="I63" s="28"/>
    </row>
    <row r="64" spans="2:9">
      <c r="B64" s="29">
        <v>42</v>
      </c>
      <c r="C64" s="5" t="s">
        <v>86</v>
      </c>
      <c r="D64" s="27">
        <v>4666</v>
      </c>
      <c r="E64" s="27" t="s">
        <v>7</v>
      </c>
      <c r="F64" s="27">
        <v>58</v>
      </c>
      <c r="G64" s="27" t="s">
        <v>88</v>
      </c>
      <c r="H64" s="27">
        <v>87.8</v>
      </c>
      <c r="I64" s="27"/>
    </row>
    <row r="65" spans="2:9" ht="24.75" thickBot="1">
      <c r="B65" s="30"/>
      <c r="C65" s="4" t="s">
        <v>89</v>
      </c>
      <c r="D65" s="28"/>
      <c r="E65" s="28"/>
      <c r="F65" s="28"/>
      <c r="G65" s="28"/>
      <c r="H65" s="28"/>
      <c r="I65" s="28"/>
    </row>
    <row r="66" spans="2:9">
      <c r="B66" s="29">
        <v>43</v>
      </c>
      <c r="C66" s="5" t="s">
        <v>86</v>
      </c>
      <c r="D66" s="27">
        <v>4667</v>
      </c>
      <c r="E66" s="27" t="s">
        <v>7</v>
      </c>
      <c r="F66" s="27">
        <v>58</v>
      </c>
      <c r="G66" s="27" t="s">
        <v>88</v>
      </c>
      <c r="H66" s="27">
        <v>87.8</v>
      </c>
      <c r="I66" s="27"/>
    </row>
    <row r="67" spans="2:9" ht="24.75" thickBot="1">
      <c r="B67" s="30"/>
      <c r="C67" s="4" t="s">
        <v>90</v>
      </c>
      <c r="D67" s="28"/>
      <c r="E67" s="28"/>
      <c r="F67" s="28"/>
      <c r="G67" s="28"/>
      <c r="H67" s="28"/>
      <c r="I67" s="28"/>
    </row>
    <row r="68" spans="2:9" ht="36.75" thickBot="1">
      <c r="B68" s="3">
        <v>44</v>
      </c>
      <c r="C68" s="4" t="s">
        <v>91</v>
      </c>
      <c r="D68" s="4">
        <v>4668</v>
      </c>
      <c r="E68" s="4" t="s">
        <v>7</v>
      </c>
      <c r="F68" s="4">
        <v>58</v>
      </c>
      <c r="G68" s="4" t="s">
        <v>88</v>
      </c>
      <c r="H68" s="4">
        <v>87.8</v>
      </c>
      <c r="I68" s="4"/>
    </row>
    <row r="69" spans="2:9">
      <c r="B69" s="29">
        <v>45</v>
      </c>
      <c r="C69" s="5" t="s">
        <v>86</v>
      </c>
      <c r="D69" s="27">
        <v>4669</v>
      </c>
      <c r="E69" s="27" t="s">
        <v>7</v>
      </c>
      <c r="F69" s="27">
        <v>58</v>
      </c>
      <c r="G69" s="27" t="s">
        <v>93</v>
      </c>
      <c r="H69" s="27">
        <v>87.8</v>
      </c>
      <c r="I69" s="27"/>
    </row>
    <row r="70" spans="2:9" ht="15.75" thickBot="1">
      <c r="B70" s="30"/>
      <c r="C70" s="4" t="s">
        <v>92</v>
      </c>
      <c r="D70" s="28"/>
      <c r="E70" s="28"/>
      <c r="F70" s="28"/>
      <c r="G70" s="28"/>
      <c r="H70" s="28"/>
      <c r="I70" s="28"/>
    </row>
    <row r="71" spans="2:9">
      <c r="B71" s="29">
        <v>46</v>
      </c>
      <c r="C71" s="5" t="s">
        <v>86</v>
      </c>
      <c r="D71" s="27">
        <v>4670</v>
      </c>
      <c r="E71" s="27" t="s">
        <v>7</v>
      </c>
      <c r="F71" s="27">
        <v>58</v>
      </c>
      <c r="G71" s="27" t="s">
        <v>88</v>
      </c>
      <c r="H71" s="27">
        <v>87.8</v>
      </c>
      <c r="I71" s="27"/>
    </row>
    <row r="72" spans="2:9" ht="24.75" thickBot="1">
      <c r="B72" s="30"/>
      <c r="C72" s="4" t="s">
        <v>94</v>
      </c>
      <c r="D72" s="28"/>
      <c r="E72" s="28"/>
      <c r="F72" s="28"/>
      <c r="G72" s="28"/>
      <c r="H72" s="28"/>
      <c r="I72" s="28"/>
    </row>
    <row r="73" spans="2:9" ht="15.75" thickBot="1">
      <c r="B73" s="3">
        <v>47</v>
      </c>
      <c r="C73" s="4" t="s">
        <v>95</v>
      </c>
      <c r="D73" s="4">
        <v>4687</v>
      </c>
      <c r="E73" s="4" t="s">
        <v>7</v>
      </c>
      <c r="F73" s="4">
        <v>62</v>
      </c>
      <c r="G73" s="4" t="s">
        <v>96</v>
      </c>
      <c r="H73" s="4">
        <v>90.3</v>
      </c>
      <c r="I73" s="4"/>
    </row>
    <row r="74" spans="2:9" ht="24.75" thickBot="1">
      <c r="B74" s="3">
        <v>48</v>
      </c>
      <c r="C74" s="4" t="s">
        <v>97</v>
      </c>
      <c r="D74" s="4">
        <v>4661</v>
      </c>
      <c r="E74" s="4" t="s">
        <v>7</v>
      </c>
      <c r="F74" s="4">
        <v>46</v>
      </c>
      <c r="G74" s="4" t="s">
        <v>98</v>
      </c>
      <c r="H74" s="4">
        <v>90.2</v>
      </c>
      <c r="I74" s="4"/>
    </row>
    <row r="75" spans="2:9" ht="24.75" thickBot="1">
      <c r="B75" s="3">
        <v>49</v>
      </c>
      <c r="C75" s="4" t="s">
        <v>97</v>
      </c>
      <c r="D75" s="4">
        <v>4662</v>
      </c>
      <c r="E75" s="4" t="s">
        <v>7</v>
      </c>
      <c r="F75" s="4">
        <v>54</v>
      </c>
      <c r="G75" s="4" t="s">
        <v>99</v>
      </c>
      <c r="H75" s="4">
        <v>90.2</v>
      </c>
      <c r="I75" s="4"/>
    </row>
    <row r="76" spans="2:9" ht="24.75" thickBot="1">
      <c r="B76" s="3">
        <v>50</v>
      </c>
      <c r="C76" s="4" t="s">
        <v>97</v>
      </c>
      <c r="D76" s="4">
        <v>4663</v>
      </c>
      <c r="E76" s="4" t="s">
        <v>7</v>
      </c>
      <c r="F76" s="4">
        <v>54</v>
      </c>
      <c r="G76" s="4" t="s">
        <v>99</v>
      </c>
      <c r="H76" s="4">
        <v>90.2</v>
      </c>
      <c r="I76" s="4"/>
    </row>
    <row r="77" spans="2:9" ht="24.75" thickBot="1">
      <c r="B77" s="3">
        <v>51</v>
      </c>
      <c r="C77" s="4" t="s">
        <v>100</v>
      </c>
      <c r="D77" s="4">
        <v>4664</v>
      </c>
      <c r="E77" s="4" t="s">
        <v>7</v>
      </c>
      <c r="F77" s="4">
        <v>57</v>
      </c>
      <c r="G77" s="4" t="s">
        <v>101</v>
      </c>
      <c r="H77" s="4">
        <v>89.9</v>
      </c>
      <c r="I77" s="4"/>
    </row>
    <row r="78" spans="2:9" ht="24.75" thickBot="1">
      <c r="B78" s="3">
        <v>52</v>
      </c>
      <c r="C78" s="4" t="s">
        <v>102</v>
      </c>
      <c r="D78" s="4">
        <v>4029</v>
      </c>
      <c r="E78" s="4" t="s">
        <v>75</v>
      </c>
      <c r="F78" s="4">
        <v>36</v>
      </c>
      <c r="G78" s="4" t="s">
        <v>103</v>
      </c>
      <c r="H78" s="4">
        <v>91.2</v>
      </c>
      <c r="I78" s="4"/>
    </row>
    <row r="79" spans="2:9" ht="24.75" thickBot="1">
      <c r="B79" s="3">
        <v>53</v>
      </c>
      <c r="C79" s="4" t="s">
        <v>104</v>
      </c>
      <c r="D79" s="4">
        <v>4691</v>
      </c>
      <c r="E79" s="4" t="s">
        <v>7</v>
      </c>
      <c r="F79" s="4">
        <v>31</v>
      </c>
      <c r="G79" s="4" t="s">
        <v>105</v>
      </c>
      <c r="H79" s="4">
        <v>89.3</v>
      </c>
      <c r="I79" s="4"/>
    </row>
    <row r="80" spans="2:9" ht="24.75" thickBot="1">
      <c r="B80" s="3">
        <v>54</v>
      </c>
      <c r="C80" s="4" t="s">
        <v>106</v>
      </c>
      <c r="D80" s="4">
        <v>4692</v>
      </c>
      <c r="E80" s="4" t="s">
        <v>7</v>
      </c>
      <c r="F80" s="4">
        <v>7</v>
      </c>
      <c r="G80" s="4" t="s">
        <v>107</v>
      </c>
      <c r="H80" s="4">
        <v>89.3</v>
      </c>
      <c r="I80" s="4"/>
    </row>
    <row r="81" spans="2:9">
      <c r="B81" s="29">
        <v>55</v>
      </c>
      <c r="C81" s="5" t="s">
        <v>108</v>
      </c>
      <c r="D81" s="27">
        <v>4640</v>
      </c>
      <c r="E81" s="27" t="s">
        <v>7</v>
      </c>
      <c r="F81" s="27">
        <v>10</v>
      </c>
      <c r="G81" s="27" t="s">
        <v>110</v>
      </c>
      <c r="H81" s="27">
        <v>91.2</v>
      </c>
      <c r="I81" s="27"/>
    </row>
    <row r="82" spans="2:9" ht="15.75" thickBot="1">
      <c r="B82" s="30"/>
      <c r="C82" s="4" t="s">
        <v>109</v>
      </c>
      <c r="D82" s="28"/>
      <c r="E82" s="28"/>
      <c r="F82" s="28"/>
      <c r="G82" s="28"/>
      <c r="H82" s="28"/>
      <c r="I82" s="28"/>
    </row>
    <row r="83" spans="2:9" ht="24.75" thickBot="1">
      <c r="B83" s="3">
        <v>56</v>
      </c>
      <c r="C83" s="4" t="s">
        <v>111</v>
      </c>
      <c r="D83" s="4">
        <v>4679</v>
      </c>
      <c r="E83" s="4" t="s">
        <v>7</v>
      </c>
      <c r="F83" s="4">
        <v>56</v>
      </c>
      <c r="G83" s="4" t="s">
        <v>112</v>
      </c>
      <c r="H83" s="4">
        <v>81.599999999999994</v>
      </c>
      <c r="I83" s="4"/>
    </row>
    <row r="84" spans="2:9" ht="24.75" thickBot="1">
      <c r="B84" s="3">
        <v>57</v>
      </c>
      <c r="C84" s="4" t="s">
        <v>113</v>
      </c>
      <c r="D84" s="4">
        <v>4680</v>
      </c>
      <c r="E84" s="4" t="s">
        <v>7</v>
      </c>
      <c r="F84" s="4">
        <v>61</v>
      </c>
      <c r="G84" s="4" t="s">
        <v>114</v>
      </c>
      <c r="H84" s="4">
        <v>81.599999999999994</v>
      </c>
      <c r="I84" s="4"/>
    </row>
    <row r="85" spans="2:9" ht="36.75" thickBot="1">
      <c r="B85" s="3">
        <v>58</v>
      </c>
      <c r="C85" s="4" t="s">
        <v>115</v>
      </c>
      <c r="D85" s="4">
        <v>4681</v>
      </c>
      <c r="E85" s="4" t="s">
        <v>7</v>
      </c>
      <c r="F85" s="4">
        <v>56</v>
      </c>
      <c r="G85" s="4" t="s">
        <v>112</v>
      </c>
      <c r="H85" s="4">
        <v>81.599999999999994</v>
      </c>
      <c r="I85" s="4"/>
    </row>
    <row r="86" spans="2:9" ht="24.75" thickBot="1">
      <c r="B86" s="3">
        <v>59</v>
      </c>
      <c r="C86" s="4" t="s">
        <v>116</v>
      </c>
      <c r="D86" s="4">
        <v>4682</v>
      </c>
      <c r="E86" s="4" t="s">
        <v>7</v>
      </c>
      <c r="F86" s="4">
        <v>56</v>
      </c>
      <c r="G86" s="4" t="s">
        <v>112</v>
      </c>
      <c r="H86" s="4">
        <v>81.599999999999994</v>
      </c>
      <c r="I86" s="4"/>
    </row>
    <row r="87" spans="2:9">
      <c r="B87" s="29">
        <v>60</v>
      </c>
      <c r="C87" s="5" t="s">
        <v>108</v>
      </c>
      <c r="D87" s="27">
        <v>4540</v>
      </c>
      <c r="E87" s="27" t="s">
        <v>11</v>
      </c>
      <c r="F87" s="27">
        <v>11</v>
      </c>
      <c r="G87" s="27" t="s">
        <v>118</v>
      </c>
      <c r="H87" s="27">
        <v>88.5</v>
      </c>
      <c r="I87" s="27"/>
    </row>
    <row r="88" spans="2:9" ht="15.75" thickBot="1">
      <c r="B88" s="30"/>
      <c r="C88" s="4" t="s">
        <v>117</v>
      </c>
      <c r="D88" s="28"/>
      <c r="E88" s="28"/>
      <c r="F88" s="28"/>
      <c r="G88" s="28"/>
      <c r="H88" s="28"/>
      <c r="I88" s="28"/>
    </row>
    <row r="89" spans="2:9" ht="24.75" thickBot="1">
      <c r="B89" s="3">
        <v>61</v>
      </c>
      <c r="C89" s="4" t="s">
        <v>119</v>
      </c>
      <c r="D89" s="4">
        <v>4672</v>
      </c>
      <c r="E89" s="4" t="s">
        <v>7</v>
      </c>
      <c r="F89" s="4">
        <v>25</v>
      </c>
      <c r="G89" s="4" t="s">
        <v>120</v>
      </c>
      <c r="H89" s="4">
        <v>88.1</v>
      </c>
      <c r="I89" s="4"/>
    </row>
    <row r="90" spans="2:9" ht="24.75" thickBot="1">
      <c r="B90" s="3">
        <v>62</v>
      </c>
      <c r="C90" s="4" t="s">
        <v>121</v>
      </c>
      <c r="D90" s="4">
        <v>4704</v>
      </c>
      <c r="E90" s="4" t="s">
        <v>7</v>
      </c>
      <c r="F90" s="4">
        <v>9</v>
      </c>
      <c r="G90" s="4" t="s">
        <v>122</v>
      </c>
      <c r="H90" s="6">
        <v>78.2</v>
      </c>
      <c r="I90" s="6"/>
    </row>
    <row r="91" spans="2:9" ht="24.75" thickBot="1">
      <c r="B91" s="3">
        <v>63</v>
      </c>
      <c r="C91" s="4" t="s">
        <v>123</v>
      </c>
      <c r="D91" s="4">
        <v>4695</v>
      </c>
      <c r="E91" s="4" t="s">
        <v>7</v>
      </c>
      <c r="F91" s="4">
        <v>14</v>
      </c>
      <c r="G91" s="4" t="s">
        <v>124</v>
      </c>
      <c r="H91" s="6">
        <v>86.5</v>
      </c>
      <c r="I91" s="6"/>
    </row>
    <row r="92" spans="2:9" ht="24.75" thickBot="1">
      <c r="B92" s="3">
        <v>64</v>
      </c>
      <c r="C92" s="4" t="s">
        <v>125</v>
      </c>
      <c r="D92" s="4">
        <v>4624</v>
      </c>
      <c r="E92" s="4" t="s">
        <v>7</v>
      </c>
      <c r="F92" s="4">
        <v>27</v>
      </c>
      <c r="G92" s="4" t="s">
        <v>126</v>
      </c>
      <c r="H92" s="4">
        <v>84.2</v>
      </c>
      <c r="I92" s="4"/>
    </row>
    <row r="93" spans="2:9">
      <c r="B93" s="29">
        <v>65</v>
      </c>
      <c r="C93" s="5" t="s">
        <v>127</v>
      </c>
      <c r="D93" s="27">
        <v>4660</v>
      </c>
      <c r="E93" s="27" t="s">
        <v>7</v>
      </c>
      <c r="F93" s="27">
        <v>45</v>
      </c>
      <c r="G93" s="27" t="s">
        <v>129</v>
      </c>
      <c r="H93" s="27">
        <v>87.1</v>
      </c>
      <c r="I93" s="27"/>
    </row>
    <row r="94" spans="2:9" ht="15.75" thickBot="1">
      <c r="B94" s="30"/>
      <c r="C94" s="4" t="s">
        <v>128</v>
      </c>
      <c r="D94" s="28"/>
      <c r="E94" s="28"/>
      <c r="F94" s="28"/>
      <c r="G94" s="28"/>
      <c r="H94" s="28"/>
      <c r="I94" s="28"/>
    </row>
    <row r="95" spans="2:9">
      <c r="B95" s="29">
        <v>66</v>
      </c>
      <c r="C95" s="5" t="s">
        <v>130</v>
      </c>
      <c r="D95" s="27">
        <v>4674</v>
      </c>
      <c r="E95" s="27" t="s">
        <v>7</v>
      </c>
      <c r="F95" s="27">
        <v>33</v>
      </c>
      <c r="G95" s="27" t="s">
        <v>132</v>
      </c>
      <c r="H95" s="27">
        <v>90.6</v>
      </c>
      <c r="I95" s="27"/>
    </row>
    <row r="96" spans="2:9" ht="15.75" thickBot="1">
      <c r="B96" s="30"/>
      <c r="C96" s="4" t="s">
        <v>131</v>
      </c>
      <c r="D96" s="28"/>
      <c r="E96" s="28"/>
      <c r="F96" s="28"/>
      <c r="G96" s="28"/>
      <c r="H96" s="28"/>
      <c r="I96" s="28"/>
    </row>
    <row r="97" spans="2:9" ht="15.75" thickBot="1">
      <c r="B97" s="3">
        <v>67</v>
      </c>
      <c r="C97" s="4" t="s">
        <v>19</v>
      </c>
      <c r="D97" s="4">
        <v>4683</v>
      </c>
      <c r="E97" s="4" t="s">
        <v>7</v>
      </c>
      <c r="F97" s="4">
        <v>38</v>
      </c>
      <c r="G97" s="4" t="s">
        <v>133</v>
      </c>
      <c r="H97" s="4">
        <v>94.63</v>
      </c>
      <c r="I97" s="4"/>
    </row>
    <row r="98" spans="2:9" ht="24.75" thickBot="1">
      <c r="B98" s="3">
        <v>68</v>
      </c>
      <c r="C98" s="4" t="s">
        <v>134</v>
      </c>
      <c r="D98" s="4">
        <v>4638</v>
      </c>
      <c r="E98" s="4" t="s">
        <v>7</v>
      </c>
      <c r="F98" s="4">
        <v>48</v>
      </c>
      <c r="G98" s="4" t="s">
        <v>135</v>
      </c>
      <c r="H98" s="4">
        <v>86.2</v>
      </c>
      <c r="I98" s="4"/>
    </row>
    <row r="99" spans="2:9">
      <c r="B99" s="29">
        <v>69</v>
      </c>
      <c r="C99" s="5" t="s">
        <v>136</v>
      </c>
      <c r="D99" s="27">
        <v>4639</v>
      </c>
      <c r="E99" s="27" t="s">
        <v>7</v>
      </c>
      <c r="F99" s="27">
        <v>49</v>
      </c>
      <c r="G99" s="27" t="s">
        <v>138</v>
      </c>
      <c r="H99" s="27">
        <v>86.2</v>
      </c>
      <c r="I99" s="27"/>
    </row>
    <row r="100" spans="2:9" ht="15.75" thickBot="1">
      <c r="B100" s="30"/>
      <c r="C100" s="4" t="s">
        <v>137</v>
      </c>
      <c r="D100" s="28"/>
      <c r="E100" s="28"/>
      <c r="F100" s="28"/>
      <c r="G100" s="28"/>
      <c r="H100" s="28"/>
      <c r="I100" s="28"/>
    </row>
    <row r="101" spans="2:9">
      <c r="B101" s="29">
        <v>70</v>
      </c>
      <c r="C101" s="5" t="s">
        <v>51</v>
      </c>
      <c r="D101" s="27">
        <v>4594</v>
      </c>
      <c r="E101" s="27" t="s">
        <v>7</v>
      </c>
      <c r="F101" s="27">
        <v>51</v>
      </c>
      <c r="G101" s="27" t="s">
        <v>140</v>
      </c>
      <c r="H101" s="27">
        <v>82.2</v>
      </c>
      <c r="I101" s="27"/>
    </row>
    <row r="102" spans="2:9" ht="15.75" thickBot="1">
      <c r="B102" s="30"/>
      <c r="C102" s="4" t="s">
        <v>139</v>
      </c>
      <c r="D102" s="28"/>
      <c r="E102" s="28"/>
      <c r="F102" s="28"/>
      <c r="G102" s="28"/>
      <c r="H102" s="28"/>
      <c r="I102" s="28"/>
    </row>
    <row r="103" spans="2:9">
      <c r="B103" s="29">
        <v>71</v>
      </c>
      <c r="C103" s="5" t="s">
        <v>141</v>
      </c>
      <c r="D103" s="27">
        <v>4643</v>
      </c>
      <c r="E103" s="27" t="s">
        <v>7</v>
      </c>
      <c r="F103" s="27">
        <v>53</v>
      </c>
      <c r="G103" s="27" t="s">
        <v>143</v>
      </c>
      <c r="H103" s="27">
        <v>88</v>
      </c>
      <c r="I103" s="27"/>
    </row>
    <row r="104" spans="2:9" ht="15.75" thickBot="1">
      <c r="B104" s="30"/>
      <c r="C104" s="4" t="s">
        <v>142</v>
      </c>
      <c r="D104" s="28"/>
      <c r="E104" s="28"/>
      <c r="F104" s="28"/>
      <c r="G104" s="28"/>
      <c r="H104" s="28"/>
      <c r="I104" s="28"/>
    </row>
    <row r="105" spans="2:9" ht="15.75" thickBot="1">
      <c r="B105" s="3">
        <v>72</v>
      </c>
      <c r="C105" s="4" t="s">
        <v>144</v>
      </c>
      <c r="D105" s="4">
        <v>4673</v>
      </c>
      <c r="E105" s="4" t="s">
        <v>7</v>
      </c>
      <c r="F105" s="4">
        <v>47</v>
      </c>
      <c r="G105" s="4" t="s">
        <v>145</v>
      </c>
      <c r="H105" s="4">
        <v>85.4</v>
      </c>
      <c r="I105" s="4"/>
    </row>
    <row r="106" spans="2:9" ht="24.75" thickBot="1">
      <c r="B106" s="3">
        <v>73</v>
      </c>
      <c r="C106" s="4" t="s">
        <v>146</v>
      </c>
      <c r="D106" s="4">
        <v>4621</v>
      </c>
      <c r="E106" s="4" t="s">
        <v>7</v>
      </c>
      <c r="F106" s="4">
        <v>3</v>
      </c>
      <c r="G106" s="4" t="s">
        <v>147</v>
      </c>
      <c r="H106" s="4">
        <v>89</v>
      </c>
      <c r="I106" s="4"/>
    </row>
    <row r="107" spans="2:9" ht="24.75" thickBot="1">
      <c r="B107" s="3">
        <v>74</v>
      </c>
      <c r="C107" s="4" t="s">
        <v>148</v>
      </c>
      <c r="D107" s="4">
        <v>4622</v>
      </c>
      <c r="E107" s="4" t="s">
        <v>7</v>
      </c>
      <c r="F107" s="4">
        <v>3</v>
      </c>
      <c r="G107" s="4" t="s">
        <v>147</v>
      </c>
      <c r="H107" s="4">
        <v>89</v>
      </c>
      <c r="I107" s="4"/>
    </row>
    <row r="108" spans="2:9" ht="24.75" thickBot="1">
      <c r="B108" s="3">
        <v>75</v>
      </c>
      <c r="C108" s="4" t="s">
        <v>149</v>
      </c>
      <c r="D108" s="4">
        <v>4671</v>
      </c>
      <c r="E108" s="4" t="s">
        <v>7</v>
      </c>
      <c r="F108" s="4">
        <v>23</v>
      </c>
      <c r="G108" s="4" t="s">
        <v>150</v>
      </c>
      <c r="H108" s="4">
        <v>82.2</v>
      </c>
      <c r="I108" s="4"/>
    </row>
    <row r="109" spans="2:9" ht="45.75" thickBot="1">
      <c r="B109" s="3">
        <v>76</v>
      </c>
      <c r="C109" s="4" t="s">
        <v>151</v>
      </c>
      <c r="D109" s="4">
        <v>4641</v>
      </c>
      <c r="E109" s="4" t="s">
        <v>7</v>
      </c>
      <c r="F109" s="4">
        <v>20</v>
      </c>
      <c r="G109" s="7" t="s">
        <v>152</v>
      </c>
      <c r="H109" s="4">
        <v>79</v>
      </c>
      <c r="I109" s="4"/>
    </row>
    <row r="110" spans="2:9" ht="15.75" thickBot="1">
      <c r="B110" s="3">
        <v>77</v>
      </c>
      <c r="C110" s="4" t="s">
        <v>153</v>
      </c>
      <c r="D110" s="4">
        <v>4620</v>
      </c>
      <c r="E110" s="4" t="s">
        <v>7</v>
      </c>
      <c r="F110" s="4">
        <v>52</v>
      </c>
      <c r="G110" s="4" t="s">
        <v>154</v>
      </c>
      <c r="H110" s="4">
        <v>84.4</v>
      </c>
      <c r="I110" s="4"/>
    </row>
    <row r="111" spans="2:9" ht="36.75" thickBot="1">
      <c r="B111" s="3">
        <v>78</v>
      </c>
      <c r="C111" s="4" t="s">
        <v>155</v>
      </c>
      <c r="D111" s="4">
        <v>4657</v>
      </c>
      <c r="E111" s="4" t="s">
        <v>7</v>
      </c>
      <c r="F111" s="4">
        <v>19</v>
      </c>
      <c r="G111" s="4" t="s">
        <v>156</v>
      </c>
      <c r="H111" s="4">
        <v>83.8</v>
      </c>
      <c r="I111" s="4"/>
    </row>
    <row r="112" spans="2:9">
      <c r="B112" s="29">
        <v>79</v>
      </c>
      <c r="C112" s="5" t="s">
        <v>157</v>
      </c>
      <c r="D112" s="27">
        <v>4675</v>
      </c>
      <c r="E112" s="27" t="s">
        <v>7</v>
      </c>
      <c r="F112" s="27">
        <v>16</v>
      </c>
      <c r="G112" s="27" t="s">
        <v>159</v>
      </c>
      <c r="H112" s="27">
        <v>82.8</v>
      </c>
      <c r="I112" s="27"/>
    </row>
    <row r="113" spans="2:9" ht="15.75" thickBot="1">
      <c r="B113" s="30"/>
      <c r="C113" s="4" t="s">
        <v>158</v>
      </c>
      <c r="D113" s="28"/>
      <c r="E113" s="28"/>
      <c r="F113" s="28"/>
      <c r="G113" s="28"/>
      <c r="H113" s="28"/>
      <c r="I113" s="28"/>
    </row>
    <row r="114" spans="2:9">
      <c r="B114" s="29">
        <v>80</v>
      </c>
      <c r="C114" s="5" t="s">
        <v>160</v>
      </c>
      <c r="D114" s="27">
        <v>4699</v>
      </c>
      <c r="E114" s="27" t="s">
        <v>7</v>
      </c>
      <c r="F114" s="27">
        <v>18</v>
      </c>
      <c r="G114" s="27" t="s">
        <v>162</v>
      </c>
      <c r="H114" s="27">
        <v>80.599999999999994</v>
      </c>
      <c r="I114" s="27"/>
    </row>
    <row r="115" spans="2:9" ht="15.75" thickBot="1">
      <c r="B115" s="30"/>
      <c r="C115" s="4" t="s">
        <v>161</v>
      </c>
      <c r="D115" s="28"/>
      <c r="E115" s="28"/>
      <c r="F115" s="28"/>
      <c r="G115" s="28"/>
      <c r="H115" s="28"/>
      <c r="I115" s="28"/>
    </row>
    <row r="116" spans="2:9" ht="24.75" thickBot="1">
      <c r="B116" s="3">
        <v>81</v>
      </c>
      <c r="C116" s="4" t="s">
        <v>163</v>
      </c>
      <c r="D116" s="4">
        <v>4700</v>
      </c>
      <c r="E116" s="4" t="s">
        <v>7</v>
      </c>
      <c r="F116" s="4">
        <v>18</v>
      </c>
      <c r="G116" s="4" t="s">
        <v>162</v>
      </c>
      <c r="H116" s="4">
        <v>80.599999999999994</v>
      </c>
      <c r="I116" s="4"/>
    </row>
    <row r="117" spans="2:9">
      <c r="B117" s="29">
        <v>82</v>
      </c>
      <c r="C117" s="5" t="s">
        <v>164</v>
      </c>
      <c r="D117" s="27">
        <v>4701</v>
      </c>
      <c r="E117" s="27" t="s">
        <v>7</v>
      </c>
      <c r="F117" s="27">
        <v>18</v>
      </c>
      <c r="G117" s="27" t="s">
        <v>162</v>
      </c>
      <c r="H117" s="27">
        <v>80.599999999999994</v>
      </c>
      <c r="I117" s="27"/>
    </row>
    <row r="118" spans="2:9" ht="15.75" thickBot="1">
      <c r="B118" s="30"/>
      <c r="C118" s="4" t="s">
        <v>165</v>
      </c>
      <c r="D118" s="28"/>
      <c r="E118" s="28"/>
      <c r="F118" s="28"/>
      <c r="G118" s="28"/>
      <c r="H118" s="28"/>
      <c r="I118" s="28"/>
    </row>
    <row r="119" spans="2:9" ht="15.75" thickBot="1">
      <c r="B119" s="3">
        <v>83</v>
      </c>
      <c r="C119" s="4" t="s">
        <v>166</v>
      </c>
      <c r="D119" s="4">
        <v>4697</v>
      </c>
      <c r="E119" s="4" t="s">
        <v>7</v>
      </c>
      <c r="F119" s="4">
        <v>13</v>
      </c>
      <c r="G119" s="4" t="s">
        <v>167</v>
      </c>
      <c r="H119" s="4">
        <v>84.1</v>
      </c>
      <c r="I119" s="4"/>
    </row>
    <row r="120" spans="2:9" ht="24.75" thickBot="1">
      <c r="B120" s="3">
        <v>84</v>
      </c>
      <c r="C120" s="4" t="s">
        <v>168</v>
      </c>
      <c r="D120" s="4">
        <v>4698</v>
      </c>
      <c r="E120" s="4" t="s">
        <v>7</v>
      </c>
      <c r="F120" s="4">
        <v>14</v>
      </c>
      <c r="G120" s="4" t="s">
        <v>124</v>
      </c>
      <c r="H120" s="4">
        <v>80.900000000000006</v>
      </c>
      <c r="I120" s="4"/>
    </row>
    <row r="121" spans="2:9" ht="36.75" thickBot="1">
      <c r="B121" s="3">
        <v>85</v>
      </c>
      <c r="C121" s="4" t="s">
        <v>169</v>
      </c>
      <c r="D121" s="4">
        <v>4604</v>
      </c>
      <c r="E121" s="4" t="s">
        <v>7</v>
      </c>
      <c r="F121" s="4">
        <v>28</v>
      </c>
      <c r="G121" s="4" t="s">
        <v>170</v>
      </c>
      <c r="H121" s="4">
        <v>88</v>
      </c>
      <c r="I121" s="4"/>
    </row>
    <row r="122" spans="2:9" ht="15.75" thickBot="1">
      <c r="B122" s="3">
        <v>86</v>
      </c>
      <c r="C122" s="4" t="s">
        <v>171</v>
      </c>
      <c r="D122" s="4">
        <v>4648</v>
      </c>
      <c r="E122" s="4" t="s">
        <v>7</v>
      </c>
      <c r="F122" s="4">
        <v>24</v>
      </c>
      <c r="G122" s="4" t="s">
        <v>172</v>
      </c>
      <c r="H122" s="4">
        <v>85.6</v>
      </c>
      <c r="I122" s="4"/>
    </row>
  </sheetData>
  <mergeCells count="211">
    <mergeCell ref="C1:G1"/>
    <mergeCell ref="I7:I8"/>
    <mergeCell ref="B9:B10"/>
    <mergeCell ref="D9:D10"/>
    <mergeCell ref="E9:E10"/>
    <mergeCell ref="F9:F10"/>
    <mergeCell ref="G9:G10"/>
    <mergeCell ref="H9:H10"/>
    <mergeCell ref="I9:I10"/>
    <mergeCell ref="B7:B8"/>
    <mergeCell ref="D7:D8"/>
    <mergeCell ref="E7:E8"/>
    <mergeCell ref="F7:F8"/>
    <mergeCell ref="G7:G8"/>
    <mergeCell ref="H7:H8"/>
    <mergeCell ref="I18:I20"/>
    <mergeCell ref="B21:B22"/>
    <mergeCell ref="D21:D22"/>
    <mergeCell ref="E21:E22"/>
    <mergeCell ref="F21:F22"/>
    <mergeCell ref="G21:G22"/>
    <mergeCell ref="H21:H22"/>
    <mergeCell ref="I21:I22"/>
    <mergeCell ref="B18:B20"/>
    <mergeCell ref="D18:D20"/>
    <mergeCell ref="E18:E20"/>
    <mergeCell ref="F18:F20"/>
    <mergeCell ref="G18:G20"/>
    <mergeCell ref="H18:H20"/>
    <mergeCell ref="I23:I25"/>
    <mergeCell ref="B26:B27"/>
    <mergeCell ref="D26:D27"/>
    <mergeCell ref="E26:E27"/>
    <mergeCell ref="F26:F27"/>
    <mergeCell ref="G26:G27"/>
    <mergeCell ref="H26:H27"/>
    <mergeCell ref="I26:I27"/>
    <mergeCell ref="B23:B25"/>
    <mergeCell ref="D23:D25"/>
    <mergeCell ref="E23:E25"/>
    <mergeCell ref="F23:F25"/>
    <mergeCell ref="G23:G25"/>
    <mergeCell ref="H23:H25"/>
    <mergeCell ref="I28:I29"/>
    <mergeCell ref="B30:B32"/>
    <mergeCell ref="D30:D32"/>
    <mergeCell ref="E30:E32"/>
    <mergeCell ref="F30:F32"/>
    <mergeCell ref="G30:G32"/>
    <mergeCell ref="H30:H32"/>
    <mergeCell ref="I30:I32"/>
    <mergeCell ref="B28:B29"/>
    <mergeCell ref="D28:D29"/>
    <mergeCell ref="E28:E29"/>
    <mergeCell ref="F28:F29"/>
    <mergeCell ref="G28:G29"/>
    <mergeCell ref="H28:H29"/>
    <mergeCell ref="I33:I34"/>
    <mergeCell ref="B40:B41"/>
    <mergeCell ref="D40:D41"/>
    <mergeCell ref="E40:E41"/>
    <mergeCell ref="F40:F41"/>
    <mergeCell ref="G40:G41"/>
    <mergeCell ref="H40:H41"/>
    <mergeCell ref="I40:I41"/>
    <mergeCell ref="B33:B34"/>
    <mergeCell ref="D33:D34"/>
    <mergeCell ref="E33:E34"/>
    <mergeCell ref="F33:F34"/>
    <mergeCell ref="G33:G34"/>
    <mergeCell ref="H33:H34"/>
    <mergeCell ref="I42:I43"/>
    <mergeCell ref="B44:B45"/>
    <mergeCell ref="D44:D45"/>
    <mergeCell ref="E44:E45"/>
    <mergeCell ref="F44:F45"/>
    <mergeCell ref="G44:G45"/>
    <mergeCell ref="H44:H45"/>
    <mergeCell ref="I44:I45"/>
    <mergeCell ref="B42:B43"/>
    <mergeCell ref="D42:D43"/>
    <mergeCell ref="E42:E43"/>
    <mergeCell ref="F42:F43"/>
    <mergeCell ref="G42:G43"/>
    <mergeCell ref="H42:H43"/>
    <mergeCell ref="I46:I47"/>
    <mergeCell ref="B54:B55"/>
    <mergeCell ref="D54:D55"/>
    <mergeCell ref="E54:E55"/>
    <mergeCell ref="F54:F55"/>
    <mergeCell ref="G54:G55"/>
    <mergeCell ref="H54:H55"/>
    <mergeCell ref="I54:I55"/>
    <mergeCell ref="B46:B47"/>
    <mergeCell ref="D46:D47"/>
    <mergeCell ref="E46:E47"/>
    <mergeCell ref="F46:F47"/>
    <mergeCell ref="G46:G47"/>
    <mergeCell ref="H46:H47"/>
    <mergeCell ref="I58:I59"/>
    <mergeCell ref="B62:B63"/>
    <mergeCell ref="D62:D63"/>
    <mergeCell ref="E62:E63"/>
    <mergeCell ref="F62:F63"/>
    <mergeCell ref="G62:G63"/>
    <mergeCell ref="H62:H63"/>
    <mergeCell ref="I62:I63"/>
    <mergeCell ref="B58:B59"/>
    <mergeCell ref="D58:D59"/>
    <mergeCell ref="E58:E59"/>
    <mergeCell ref="F58:F59"/>
    <mergeCell ref="G58:G59"/>
    <mergeCell ref="H58:H59"/>
    <mergeCell ref="I64:I65"/>
    <mergeCell ref="B66:B67"/>
    <mergeCell ref="D66:D67"/>
    <mergeCell ref="E66:E67"/>
    <mergeCell ref="F66:F67"/>
    <mergeCell ref="G66:G67"/>
    <mergeCell ref="H66:H67"/>
    <mergeCell ref="I66:I67"/>
    <mergeCell ref="B64:B65"/>
    <mergeCell ref="D64:D65"/>
    <mergeCell ref="E64:E65"/>
    <mergeCell ref="F64:F65"/>
    <mergeCell ref="G64:G65"/>
    <mergeCell ref="H64:H65"/>
    <mergeCell ref="I69:I70"/>
    <mergeCell ref="B71:B72"/>
    <mergeCell ref="D71:D72"/>
    <mergeCell ref="E71:E72"/>
    <mergeCell ref="F71:F72"/>
    <mergeCell ref="G71:G72"/>
    <mergeCell ref="H71:H72"/>
    <mergeCell ref="I71:I72"/>
    <mergeCell ref="B69:B70"/>
    <mergeCell ref="D69:D70"/>
    <mergeCell ref="E69:E70"/>
    <mergeCell ref="F69:F70"/>
    <mergeCell ref="G69:G70"/>
    <mergeCell ref="H69:H70"/>
    <mergeCell ref="I81:I82"/>
    <mergeCell ref="B87:B88"/>
    <mergeCell ref="D87:D88"/>
    <mergeCell ref="E87:E88"/>
    <mergeCell ref="F87:F88"/>
    <mergeCell ref="G87:G88"/>
    <mergeCell ref="H87:H88"/>
    <mergeCell ref="I87:I88"/>
    <mergeCell ref="B81:B82"/>
    <mergeCell ref="D81:D82"/>
    <mergeCell ref="E81:E82"/>
    <mergeCell ref="F81:F82"/>
    <mergeCell ref="G81:G82"/>
    <mergeCell ref="H81:H82"/>
    <mergeCell ref="I93:I94"/>
    <mergeCell ref="B95:B96"/>
    <mergeCell ref="D95:D96"/>
    <mergeCell ref="E95:E96"/>
    <mergeCell ref="F95:F96"/>
    <mergeCell ref="G95:G96"/>
    <mergeCell ref="H95:H96"/>
    <mergeCell ref="I95:I96"/>
    <mergeCell ref="B93:B94"/>
    <mergeCell ref="D93:D94"/>
    <mergeCell ref="E93:E94"/>
    <mergeCell ref="F93:F94"/>
    <mergeCell ref="G93:G94"/>
    <mergeCell ref="H93:H94"/>
    <mergeCell ref="I99:I100"/>
    <mergeCell ref="B101:B102"/>
    <mergeCell ref="D101:D102"/>
    <mergeCell ref="E101:E102"/>
    <mergeCell ref="F101:F102"/>
    <mergeCell ref="G101:G102"/>
    <mergeCell ref="H101:H102"/>
    <mergeCell ref="I101:I102"/>
    <mergeCell ref="B99:B100"/>
    <mergeCell ref="D99:D100"/>
    <mergeCell ref="E99:E100"/>
    <mergeCell ref="F99:F100"/>
    <mergeCell ref="G99:G100"/>
    <mergeCell ref="H99:H100"/>
    <mergeCell ref="I103:I104"/>
    <mergeCell ref="B112:B113"/>
    <mergeCell ref="D112:D113"/>
    <mergeCell ref="E112:E113"/>
    <mergeCell ref="F112:F113"/>
    <mergeCell ref="G112:G113"/>
    <mergeCell ref="H112:H113"/>
    <mergeCell ref="I112:I113"/>
    <mergeCell ref="B103:B104"/>
    <mergeCell ref="D103:D104"/>
    <mergeCell ref="E103:E104"/>
    <mergeCell ref="F103:F104"/>
    <mergeCell ref="G103:G104"/>
    <mergeCell ref="H103:H104"/>
    <mergeCell ref="I114:I115"/>
    <mergeCell ref="B117:B118"/>
    <mergeCell ref="D117:D118"/>
    <mergeCell ref="E117:E118"/>
    <mergeCell ref="F117:F118"/>
    <mergeCell ref="G117:G118"/>
    <mergeCell ref="H117:H118"/>
    <mergeCell ref="I117:I118"/>
    <mergeCell ref="B114:B115"/>
    <mergeCell ref="D114:D115"/>
    <mergeCell ref="E114:E115"/>
    <mergeCell ref="F114:F115"/>
    <mergeCell ref="G114:G115"/>
    <mergeCell ref="H114:H1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89"/>
  <sheetViews>
    <sheetView workbookViewId="0">
      <selection activeCell="B95" sqref="B95"/>
    </sheetView>
  </sheetViews>
  <sheetFormatPr defaultRowHeight="15"/>
  <cols>
    <col min="1" max="1" width="3.7109375" style="8" bestFit="1" customWidth="1"/>
    <col min="2" max="2" width="34.85546875" style="8" customWidth="1"/>
    <col min="3" max="3" width="4.42578125" style="8" bestFit="1" customWidth="1"/>
    <col min="4" max="4" width="8.140625" style="8" bestFit="1" customWidth="1"/>
    <col min="5" max="5" width="6.85546875" style="8" bestFit="1" customWidth="1"/>
    <col min="6" max="6" width="17.85546875" style="8" customWidth="1"/>
    <col min="7" max="7" width="9.140625" style="8"/>
    <col min="8" max="8" width="10" style="8" bestFit="1" customWidth="1"/>
    <col min="9" max="10" width="9.140625" style="8"/>
    <col min="11" max="11" width="9" style="8" bestFit="1" customWidth="1"/>
    <col min="12" max="16384" width="9.140625" style="8"/>
  </cols>
  <sheetData>
    <row r="1" spans="1:12">
      <c r="B1" s="34" t="s">
        <v>213</v>
      </c>
      <c r="C1" s="34"/>
      <c r="D1" s="34"/>
      <c r="E1" s="34"/>
      <c r="F1" s="34"/>
      <c r="G1" s="34"/>
      <c r="H1" s="34"/>
      <c r="I1" s="34"/>
      <c r="J1" s="34"/>
      <c r="K1" s="34"/>
    </row>
    <row r="2" spans="1:12" ht="15.75" thickBot="1">
      <c r="B2" s="21"/>
    </row>
    <row r="3" spans="1:12" ht="57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173</v>
      </c>
      <c r="H3" s="2" t="s">
        <v>174</v>
      </c>
      <c r="I3" s="2" t="s">
        <v>175</v>
      </c>
      <c r="J3" s="2" t="s">
        <v>176</v>
      </c>
      <c r="K3" s="2" t="s">
        <v>178</v>
      </c>
      <c r="L3" s="2" t="s">
        <v>177</v>
      </c>
    </row>
    <row r="4" spans="1:12" ht="24.75" thickBot="1">
      <c r="A4" s="3">
        <v>1</v>
      </c>
      <c r="B4" s="4" t="s">
        <v>6</v>
      </c>
      <c r="C4" s="4">
        <v>4647</v>
      </c>
      <c r="D4" s="4" t="s">
        <v>7</v>
      </c>
      <c r="E4" s="4">
        <v>4</v>
      </c>
      <c r="F4" s="4" t="s">
        <v>8</v>
      </c>
      <c r="G4" s="4">
        <v>88.5</v>
      </c>
      <c r="H4" s="4">
        <f>50*1260.5*18/12</f>
        <v>94537.5</v>
      </c>
      <c r="I4" s="4">
        <v>0</v>
      </c>
      <c r="J4" s="4">
        <v>0</v>
      </c>
      <c r="K4" s="9">
        <v>0</v>
      </c>
      <c r="L4" s="9">
        <f>(G4*80%)+(K4*20%)</f>
        <v>70.8</v>
      </c>
    </row>
    <row r="5" spans="1:12" ht="24.75" thickBot="1">
      <c r="A5" s="3">
        <v>2</v>
      </c>
      <c r="B5" s="4" t="s">
        <v>9</v>
      </c>
      <c r="C5" s="4">
        <v>4625</v>
      </c>
      <c r="D5" s="4" t="s">
        <v>7</v>
      </c>
      <c r="E5" s="4">
        <v>4</v>
      </c>
      <c r="F5" s="4" t="s">
        <v>8</v>
      </c>
      <c r="G5" s="4">
        <v>88.5</v>
      </c>
      <c r="H5" s="4">
        <f>75*1260.5*18/12</f>
        <v>141806.25</v>
      </c>
      <c r="I5" s="4">
        <v>0</v>
      </c>
      <c r="J5" s="4">
        <v>0</v>
      </c>
      <c r="K5" s="10">
        <v>0</v>
      </c>
      <c r="L5" s="9">
        <f t="shared" ref="L5:L6" si="0">(G5*80%)+(K5*20%)</f>
        <v>70.8</v>
      </c>
    </row>
    <row r="6" spans="1:12" ht="24.75" thickBot="1">
      <c r="A6" s="3">
        <v>3</v>
      </c>
      <c r="B6" s="4" t="s">
        <v>10</v>
      </c>
      <c r="C6" s="4">
        <v>4577</v>
      </c>
      <c r="D6" s="4" t="s">
        <v>11</v>
      </c>
      <c r="E6" s="4">
        <v>22</v>
      </c>
      <c r="F6" s="4" t="s">
        <v>12</v>
      </c>
      <c r="G6" s="4">
        <v>79.5</v>
      </c>
      <c r="H6" s="4">
        <f>50*1260.5*18/12</f>
        <v>94537.5</v>
      </c>
      <c r="I6" s="4">
        <v>0</v>
      </c>
      <c r="J6" s="4">
        <v>0</v>
      </c>
      <c r="K6" s="10">
        <v>0</v>
      </c>
      <c r="L6" s="9">
        <f t="shared" si="0"/>
        <v>63.6</v>
      </c>
    </row>
    <row r="7" spans="1:12" ht="24.75" thickBot="1">
      <c r="A7" s="19">
        <v>4</v>
      </c>
      <c r="B7" s="18" t="s">
        <v>187</v>
      </c>
      <c r="C7" s="11">
        <v>4526</v>
      </c>
      <c r="D7" s="11" t="s">
        <v>15</v>
      </c>
      <c r="E7" s="11">
        <v>59</v>
      </c>
      <c r="F7" s="11" t="s">
        <v>16</v>
      </c>
      <c r="G7" s="11">
        <v>79</v>
      </c>
      <c r="H7" s="11">
        <f>50*1449.575*18/12</f>
        <v>108718.125</v>
      </c>
      <c r="I7" s="11">
        <v>0</v>
      </c>
      <c r="J7" s="11">
        <v>0</v>
      </c>
      <c r="K7" s="11">
        <v>0</v>
      </c>
      <c r="L7" s="11">
        <f>(G7*80%)+(K7*20%)</f>
        <v>63.2</v>
      </c>
    </row>
    <row r="8" spans="1:12" ht="24.75" thickBot="1">
      <c r="A8" s="19">
        <v>5</v>
      </c>
      <c r="B8" s="18" t="s">
        <v>188</v>
      </c>
      <c r="C8" s="9">
        <v>4527</v>
      </c>
      <c r="D8" s="9" t="s">
        <v>15</v>
      </c>
      <c r="E8" s="9">
        <v>59</v>
      </c>
      <c r="F8" s="9" t="s">
        <v>16</v>
      </c>
      <c r="G8" s="9">
        <v>79</v>
      </c>
      <c r="H8" s="9">
        <f>50*1449.575*18/12</f>
        <v>108718.125</v>
      </c>
      <c r="I8" s="9">
        <v>0</v>
      </c>
      <c r="J8" s="9">
        <v>0</v>
      </c>
      <c r="K8" s="9">
        <v>0</v>
      </c>
      <c r="L8" s="11">
        <f>(G8*80%)+(K8*20%)</f>
        <v>63.2</v>
      </c>
    </row>
    <row r="9" spans="1:12" ht="24.75" thickBot="1">
      <c r="A9" s="3">
        <v>6</v>
      </c>
      <c r="B9" s="4" t="s">
        <v>19</v>
      </c>
      <c r="C9" s="4">
        <v>4683</v>
      </c>
      <c r="D9" s="4" t="s">
        <v>7</v>
      </c>
      <c r="E9" s="4">
        <v>37</v>
      </c>
      <c r="F9" s="4" t="s">
        <v>20</v>
      </c>
      <c r="G9" s="4">
        <v>94.63</v>
      </c>
      <c r="H9" s="4">
        <f>50*1260.5*18/12</f>
        <v>94537.5</v>
      </c>
      <c r="I9" s="4">
        <v>0</v>
      </c>
      <c r="J9" s="4">
        <v>0</v>
      </c>
      <c r="K9" s="10">
        <v>0</v>
      </c>
      <c r="L9" s="9">
        <f t="shared" ref="L9:L23" si="1">(G9*80%)+(K9*20%)</f>
        <v>75.703999999999994</v>
      </c>
    </row>
    <row r="10" spans="1:12" ht="24.75" thickBot="1">
      <c r="A10" s="3">
        <v>7</v>
      </c>
      <c r="B10" s="4" t="s">
        <v>19</v>
      </c>
      <c r="C10" s="4">
        <v>4683</v>
      </c>
      <c r="D10" s="4" t="s">
        <v>7</v>
      </c>
      <c r="E10" s="4">
        <v>35</v>
      </c>
      <c r="F10" s="4" t="s">
        <v>21</v>
      </c>
      <c r="G10" s="4">
        <v>94.63</v>
      </c>
      <c r="H10" s="4">
        <f>50*1260.5*18/12</f>
        <v>94537.5</v>
      </c>
      <c r="I10" s="4">
        <v>0</v>
      </c>
      <c r="J10" s="4">
        <v>0</v>
      </c>
      <c r="K10" s="10">
        <v>0</v>
      </c>
      <c r="L10" s="9">
        <f t="shared" si="1"/>
        <v>75.703999999999994</v>
      </c>
    </row>
    <row r="11" spans="1:12" ht="15.75" thickBot="1">
      <c r="A11" s="3">
        <v>8</v>
      </c>
      <c r="B11" s="4" t="s">
        <v>22</v>
      </c>
      <c r="C11" s="4">
        <v>4623</v>
      </c>
      <c r="D11" s="4" t="s">
        <v>7</v>
      </c>
      <c r="E11" s="4">
        <v>60</v>
      </c>
      <c r="F11" s="4" t="s">
        <v>23</v>
      </c>
      <c r="G11" s="4">
        <v>92</v>
      </c>
      <c r="H11" s="4">
        <f>50*1260.5*18/12</f>
        <v>94537.5</v>
      </c>
      <c r="I11" s="4">
        <v>0</v>
      </c>
      <c r="J11" s="4">
        <v>0</v>
      </c>
      <c r="K11" s="10">
        <v>0</v>
      </c>
      <c r="L11" s="9">
        <f t="shared" si="1"/>
        <v>73.600000000000009</v>
      </c>
    </row>
    <row r="12" spans="1:12" ht="24.75" thickBot="1">
      <c r="A12" s="3">
        <v>9</v>
      </c>
      <c r="B12" s="4" t="s">
        <v>24</v>
      </c>
      <c r="C12" s="4">
        <v>4693</v>
      </c>
      <c r="D12" s="4" t="s">
        <v>7</v>
      </c>
      <c r="E12" s="4">
        <v>29</v>
      </c>
      <c r="F12" s="4" t="s">
        <v>25</v>
      </c>
      <c r="G12" s="4">
        <v>90.5</v>
      </c>
      <c r="H12" s="4">
        <f>50*1449.575*18/12</f>
        <v>108718.125</v>
      </c>
      <c r="I12" s="4">
        <v>0</v>
      </c>
      <c r="J12" s="4">
        <v>0</v>
      </c>
      <c r="K12" s="10">
        <v>0</v>
      </c>
      <c r="L12" s="9">
        <f t="shared" si="1"/>
        <v>72.400000000000006</v>
      </c>
    </row>
    <row r="13" spans="1:12" ht="24.75" thickBot="1">
      <c r="A13" s="3">
        <v>10</v>
      </c>
      <c r="B13" s="4" t="s">
        <v>26</v>
      </c>
      <c r="C13" s="4">
        <v>4637</v>
      </c>
      <c r="D13" s="4" t="s">
        <v>7</v>
      </c>
      <c r="E13" s="4">
        <v>8</v>
      </c>
      <c r="F13" s="4" t="s">
        <v>27</v>
      </c>
      <c r="G13" s="4">
        <v>82.5</v>
      </c>
      <c r="H13" s="4">
        <f>50*1260.5*18/12</f>
        <v>94537.5</v>
      </c>
      <c r="I13" s="4">
        <v>0</v>
      </c>
      <c r="J13" s="4">
        <v>0</v>
      </c>
      <c r="K13" s="10">
        <v>0</v>
      </c>
      <c r="L13" s="9">
        <f t="shared" si="1"/>
        <v>66</v>
      </c>
    </row>
    <row r="14" spans="1:12" ht="15.75" thickBot="1">
      <c r="A14" s="3">
        <v>11</v>
      </c>
      <c r="B14" s="4" t="s">
        <v>28</v>
      </c>
      <c r="C14" s="4">
        <v>4500</v>
      </c>
      <c r="D14" s="4" t="s">
        <v>15</v>
      </c>
      <c r="E14" s="4">
        <v>63</v>
      </c>
      <c r="F14" s="4" t="s">
        <v>29</v>
      </c>
      <c r="G14" s="4">
        <v>89.5</v>
      </c>
      <c r="H14" s="4">
        <f>50*1449.575*18/12</f>
        <v>108718.125</v>
      </c>
      <c r="I14" s="4">
        <v>0</v>
      </c>
      <c r="J14" s="4">
        <v>0</v>
      </c>
      <c r="K14" s="10">
        <v>0</v>
      </c>
      <c r="L14" s="9">
        <f t="shared" si="1"/>
        <v>71.600000000000009</v>
      </c>
    </row>
    <row r="15" spans="1:12" ht="15.75" thickBot="1">
      <c r="A15" s="3">
        <v>12</v>
      </c>
      <c r="B15" s="4" t="s">
        <v>28</v>
      </c>
      <c r="C15" s="4">
        <v>4501</v>
      </c>
      <c r="D15" s="4" t="s">
        <v>15</v>
      </c>
      <c r="E15" s="4">
        <v>63</v>
      </c>
      <c r="F15" s="4" t="s">
        <v>29</v>
      </c>
      <c r="G15" s="4">
        <v>89.5</v>
      </c>
      <c r="H15" s="4">
        <f>50*1449.575*18/12</f>
        <v>108718.125</v>
      </c>
      <c r="I15" s="4">
        <v>0</v>
      </c>
      <c r="J15" s="4">
        <v>0</v>
      </c>
      <c r="K15" s="10">
        <v>0</v>
      </c>
      <c r="L15" s="9">
        <f t="shared" si="1"/>
        <v>71.600000000000009</v>
      </c>
    </row>
    <row r="16" spans="1:12" ht="24.75" thickBot="1">
      <c r="A16" s="15">
        <v>13</v>
      </c>
      <c r="B16" s="9" t="s">
        <v>180</v>
      </c>
      <c r="C16" s="17">
        <v>4626</v>
      </c>
      <c r="D16" s="11" t="s">
        <v>7</v>
      </c>
      <c r="E16" s="11">
        <v>64</v>
      </c>
      <c r="F16" s="11" t="s">
        <v>33</v>
      </c>
      <c r="G16" s="11">
        <v>75.5</v>
      </c>
      <c r="H16" s="4">
        <f>50*1449.575*18/12</f>
        <v>108718.125</v>
      </c>
      <c r="I16" s="4">
        <v>0</v>
      </c>
      <c r="J16" s="4">
        <v>0</v>
      </c>
      <c r="K16" s="23">
        <v>0</v>
      </c>
      <c r="L16" s="9">
        <f t="shared" si="1"/>
        <v>60.400000000000006</v>
      </c>
    </row>
    <row r="17" spans="1:13" ht="24.75" thickBot="1">
      <c r="A17" s="15">
        <v>14</v>
      </c>
      <c r="B17" s="9" t="s">
        <v>181</v>
      </c>
      <c r="C17" s="17">
        <v>4627</v>
      </c>
      <c r="D17" s="11" t="s">
        <v>7</v>
      </c>
      <c r="E17" s="11">
        <v>64</v>
      </c>
      <c r="F17" s="11" t="s">
        <v>33</v>
      </c>
      <c r="G17" s="11">
        <v>75.5</v>
      </c>
      <c r="H17" s="4">
        <f t="shared" ref="H17:H22" si="2">50*1449.575*18/12</f>
        <v>108718.125</v>
      </c>
      <c r="I17" s="4">
        <v>0</v>
      </c>
      <c r="J17" s="4">
        <v>0</v>
      </c>
      <c r="K17" s="23">
        <v>0</v>
      </c>
      <c r="L17" s="9">
        <f t="shared" si="1"/>
        <v>60.400000000000006</v>
      </c>
    </row>
    <row r="18" spans="1:13" ht="24.75" thickBot="1">
      <c r="A18" s="15">
        <v>15</v>
      </c>
      <c r="B18" s="9" t="s">
        <v>182</v>
      </c>
      <c r="C18" s="17">
        <v>4628</v>
      </c>
      <c r="D18" s="11" t="s">
        <v>7</v>
      </c>
      <c r="E18" s="11">
        <v>64</v>
      </c>
      <c r="F18" s="11" t="s">
        <v>33</v>
      </c>
      <c r="G18" s="11">
        <v>75.5</v>
      </c>
      <c r="H18" s="4">
        <f t="shared" si="2"/>
        <v>108718.125</v>
      </c>
      <c r="I18" s="4">
        <v>0</v>
      </c>
      <c r="J18" s="4">
        <v>0</v>
      </c>
      <c r="K18" s="23">
        <v>0</v>
      </c>
      <c r="L18" s="9">
        <f t="shared" si="1"/>
        <v>60.400000000000006</v>
      </c>
    </row>
    <row r="19" spans="1:13" ht="36.75" thickBot="1">
      <c r="A19" s="15">
        <v>16</v>
      </c>
      <c r="B19" s="9" t="s">
        <v>183</v>
      </c>
      <c r="C19" s="17">
        <v>4629</v>
      </c>
      <c r="D19" s="11" t="s">
        <v>7</v>
      </c>
      <c r="E19" s="11">
        <v>64</v>
      </c>
      <c r="F19" s="11" t="s">
        <v>33</v>
      </c>
      <c r="G19" s="11">
        <v>75.5</v>
      </c>
      <c r="H19" s="4">
        <v>163076.62</v>
      </c>
      <c r="I19" s="4">
        <v>0</v>
      </c>
      <c r="J19" s="4">
        <v>0</v>
      </c>
      <c r="K19" s="23">
        <v>0</v>
      </c>
      <c r="L19" s="9">
        <f t="shared" si="1"/>
        <v>60.400000000000006</v>
      </c>
    </row>
    <row r="20" spans="1:13" ht="24.75" thickBot="1">
      <c r="A20" s="15">
        <v>17</v>
      </c>
      <c r="B20" s="9" t="s">
        <v>184</v>
      </c>
      <c r="C20" s="17">
        <v>4630</v>
      </c>
      <c r="D20" s="11" t="s">
        <v>7</v>
      </c>
      <c r="E20" s="11">
        <v>64</v>
      </c>
      <c r="F20" s="11" t="s">
        <v>33</v>
      </c>
      <c r="G20" s="11">
        <v>75.5</v>
      </c>
      <c r="H20" s="4">
        <f t="shared" si="2"/>
        <v>108718.125</v>
      </c>
      <c r="I20" s="4">
        <v>0</v>
      </c>
      <c r="J20" s="4">
        <v>0</v>
      </c>
      <c r="K20" s="23">
        <v>0</v>
      </c>
      <c r="L20" s="9">
        <f t="shared" si="1"/>
        <v>60.400000000000006</v>
      </c>
    </row>
    <row r="21" spans="1:13" ht="24.75" thickBot="1">
      <c r="A21" s="13">
        <v>18</v>
      </c>
      <c r="B21" s="18" t="s">
        <v>185</v>
      </c>
      <c r="C21" s="9">
        <v>4631</v>
      </c>
      <c r="D21" s="18" t="s">
        <v>7</v>
      </c>
      <c r="E21" s="18">
        <v>64</v>
      </c>
      <c r="F21" s="18" t="s">
        <v>33</v>
      </c>
      <c r="G21" s="18">
        <v>75.5</v>
      </c>
      <c r="H21" s="4">
        <f t="shared" si="2"/>
        <v>108718.125</v>
      </c>
      <c r="I21" s="4">
        <v>0</v>
      </c>
      <c r="J21" s="4">
        <v>0</v>
      </c>
      <c r="K21" s="23">
        <v>0</v>
      </c>
      <c r="L21" s="9">
        <f t="shared" si="1"/>
        <v>60.400000000000006</v>
      </c>
    </row>
    <row r="22" spans="1:13" ht="36.75" thickBot="1">
      <c r="A22" s="19">
        <v>19</v>
      </c>
      <c r="B22" s="9" t="s">
        <v>186</v>
      </c>
      <c r="C22" s="12">
        <v>4632</v>
      </c>
      <c r="D22" s="4" t="s">
        <v>7</v>
      </c>
      <c r="E22" s="4">
        <v>64</v>
      </c>
      <c r="F22" s="4" t="s">
        <v>33</v>
      </c>
      <c r="G22" s="4">
        <v>75.5</v>
      </c>
      <c r="H22" s="4">
        <f t="shared" si="2"/>
        <v>108718.125</v>
      </c>
      <c r="I22" s="4">
        <v>0</v>
      </c>
      <c r="J22" s="4">
        <v>0</v>
      </c>
      <c r="K22" s="23">
        <v>0</v>
      </c>
      <c r="L22" s="9">
        <f t="shared" si="1"/>
        <v>60.400000000000006</v>
      </c>
    </row>
    <row r="23" spans="1:13" ht="24.75" thickBot="1">
      <c r="A23" s="14">
        <v>20</v>
      </c>
      <c r="B23" s="9" t="s">
        <v>43</v>
      </c>
      <c r="C23" s="9">
        <v>4633</v>
      </c>
      <c r="D23" s="18" t="s">
        <v>7</v>
      </c>
      <c r="E23" s="18">
        <v>64</v>
      </c>
      <c r="F23" s="18" t="s">
        <v>33</v>
      </c>
      <c r="G23" s="18">
        <v>75.5</v>
      </c>
      <c r="H23" s="4">
        <f>50*1449.575*18/12</f>
        <v>108718.125</v>
      </c>
      <c r="I23" s="4">
        <v>0</v>
      </c>
      <c r="J23" s="4">
        <v>0</v>
      </c>
      <c r="K23" s="23">
        <v>0</v>
      </c>
      <c r="L23" s="9">
        <f t="shared" si="1"/>
        <v>60.400000000000006</v>
      </c>
    </row>
    <row r="24" spans="1:13" ht="15.75" thickBot="1">
      <c r="A24" s="16">
        <v>21</v>
      </c>
      <c r="B24" s="12" t="s">
        <v>44</v>
      </c>
      <c r="C24" s="12">
        <v>4593</v>
      </c>
      <c r="D24" s="4" t="s">
        <v>7</v>
      </c>
      <c r="E24" s="4">
        <v>32</v>
      </c>
      <c r="F24" s="4" t="s">
        <v>45</v>
      </c>
      <c r="G24" s="4">
        <v>78</v>
      </c>
      <c r="H24" s="4">
        <f>50*1449.575*18/12</f>
        <v>108718.125</v>
      </c>
      <c r="I24" s="4">
        <v>0</v>
      </c>
      <c r="J24" s="4">
        <v>0</v>
      </c>
      <c r="K24" s="10">
        <v>0</v>
      </c>
      <c r="L24" s="12">
        <f t="shared" ref="L24:L27" si="3">(G24*80%)+(K24*20%)</f>
        <v>62.400000000000006</v>
      </c>
    </row>
    <row r="25" spans="1:13" ht="36.75" thickBot="1">
      <c r="A25" s="3">
        <v>22</v>
      </c>
      <c r="B25" s="4" t="s">
        <v>46</v>
      </c>
      <c r="C25" s="4">
        <v>4650</v>
      </c>
      <c r="D25" s="4" t="s">
        <v>7</v>
      </c>
      <c r="E25" s="4">
        <v>5</v>
      </c>
      <c r="F25" s="4" t="s">
        <v>47</v>
      </c>
      <c r="G25" s="4">
        <v>88</v>
      </c>
      <c r="H25" s="4">
        <f>50*1247.89*18/12</f>
        <v>93591.750000000015</v>
      </c>
      <c r="I25" s="4">
        <v>1</v>
      </c>
      <c r="J25" s="4">
        <v>1</v>
      </c>
      <c r="K25" s="10">
        <f>(I25/J25)*100</f>
        <v>100</v>
      </c>
      <c r="L25" s="9">
        <f t="shared" si="3"/>
        <v>90.4</v>
      </c>
    </row>
    <row r="26" spans="1:13" ht="24.75" thickBot="1">
      <c r="A26" s="3">
        <v>23</v>
      </c>
      <c r="B26" s="4" t="s">
        <v>48</v>
      </c>
      <c r="C26" s="4">
        <v>4588</v>
      </c>
      <c r="D26" s="4" t="s">
        <v>11</v>
      </c>
      <c r="E26" s="4">
        <v>21</v>
      </c>
      <c r="F26" s="4" t="s">
        <v>49</v>
      </c>
      <c r="G26" s="4">
        <v>77</v>
      </c>
      <c r="H26" s="4">
        <f>50*1260.5*18/12</f>
        <v>94537.5</v>
      </c>
      <c r="I26" s="4">
        <v>0</v>
      </c>
      <c r="J26" s="4">
        <v>0</v>
      </c>
      <c r="K26" s="10">
        <v>0</v>
      </c>
      <c r="L26" s="9">
        <f t="shared" si="3"/>
        <v>61.6</v>
      </c>
      <c r="M26" s="20"/>
    </row>
    <row r="27" spans="1:13" ht="24.75" thickBot="1">
      <c r="A27" s="3">
        <v>24</v>
      </c>
      <c r="B27" s="4" t="s">
        <v>50</v>
      </c>
      <c r="C27" s="4">
        <v>4651</v>
      </c>
      <c r="D27" s="4" t="s">
        <v>7</v>
      </c>
      <c r="E27" s="4">
        <v>21</v>
      </c>
      <c r="F27" s="4" t="s">
        <v>49</v>
      </c>
      <c r="G27" s="4">
        <v>77</v>
      </c>
      <c r="H27" s="4">
        <f>50*1260.5*18/12</f>
        <v>94537.5</v>
      </c>
      <c r="I27" s="4">
        <v>0</v>
      </c>
      <c r="J27" s="4"/>
      <c r="K27" s="10"/>
      <c r="L27" s="9">
        <f t="shared" si="3"/>
        <v>61.6</v>
      </c>
    </row>
    <row r="28" spans="1:13" ht="24.75" thickBot="1">
      <c r="A28" s="13">
        <v>25</v>
      </c>
      <c r="B28" s="9" t="s">
        <v>189</v>
      </c>
      <c r="C28" s="11">
        <v>4634</v>
      </c>
      <c r="D28" s="11" t="s">
        <v>7</v>
      </c>
      <c r="E28" s="11">
        <v>39</v>
      </c>
      <c r="F28" s="11" t="s">
        <v>53</v>
      </c>
      <c r="G28" s="11">
        <v>91</v>
      </c>
      <c r="H28" s="11">
        <v>94537.5</v>
      </c>
      <c r="I28" s="11">
        <v>0</v>
      </c>
      <c r="J28" s="11">
        <v>0</v>
      </c>
      <c r="K28" s="11">
        <v>0</v>
      </c>
      <c r="L28" s="11">
        <f>(G28*80%)+(K28*20%)</f>
        <v>72.8</v>
      </c>
    </row>
    <row r="29" spans="1:13" ht="24.75" thickBot="1">
      <c r="A29" s="13">
        <v>26</v>
      </c>
      <c r="B29" s="9" t="s">
        <v>189</v>
      </c>
      <c r="C29" s="11">
        <v>4635</v>
      </c>
      <c r="D29" s="11" t="s">
        <v>7</v>
      </c>
      <c r="E29" s="11">
        <v>40</v>
      </c>
      <c r="F29" s="11" t="s">
        <v>54</v>
      </c>
      <c r="G29" s="11">
        <v>91</v>
      </c>
      <c r="H29" s="11">
        <v>94537.5</v>
      </c>
      <c r="I29" s="11">
        <v>0</v>
      </c>
      <c r="J29" s="11">
        <v>0</v>
      </c>
      <c r="K29" s="11">
        <v>0</v>
      </c>
      <c r="L29" s="11">
        <f t="shared" ref="L29" si="4">(G29*80%)+(K29*20%)</f>
        <v>72.8</v>
      </c>
    </row>
    <row r="30" spans="1:13" ht="24.75" thickBot="1">
      <c r="A30" s="13">
        <v>27</v>
      </c>
      <c r="B30" s="9" t="s">
        <v>189</v>
      </c>
      <c r="C30" s="11">
        <v>4636</v>
      </c>
      <c r="D30" s="11" t="s">
        <v>7</v>
      </c>
      <c r="E30" s="11">
        <v>41</v>
      </c>
      <c r="F30" s="11" t="s">
        <v>57</v>
      </c>
      <c r="G30" s="11">
        <v>91</v>
      </c>
      <c r="H30" s="11">
        <v>94537.5</v>
      </c>
      <c r="I30" s="11">
        <v>0</v>
      </c>
      <c r="J30" s="11">
        <v>0</v>
      </c>
      <c r="K30" s="11">
        <v>0</v>
      </c>
      <c r="L30" s="11">
        <f t="shared" ref="L30" si="5">(G30*80%)+(K30*20%)</f>
        <v>72.8</v>
      </c>
    </row>
    <row r="31" spans="1:13" ht="15.75" customHeight="1" thickBot="1">
      <c r="A31" s="13">
        <v>28</v>
      </c>
      <c r="B31" s="9" t="s">
        <v>190</v>
      </c>
      <c r="C31" s="9">
        <v>4606</v>
      </c>
      <c r="D31" s="9" t="s">
        <v>7</v>
      </c>
      <c r="E31" s="9">
        <v>2</v>
      </c>
      <c r="F31" s="9" t="s">
        <v>60</v>
      </c>
      <c r="G31" s="9">
        <v>88</v>
      </c>
      <c r="H31" s="9">
        <f>1449.575*75*18/12</f>
        <v>163077.1875</v>
      </c>
      <c r="I31" s="9">
        <v>0</v>
      </c>
      <c r="J31" s="9">
        <v>0</v>
      </c>
      <c r="K31" s="9">
        <v>0</v>
      </c>
      <c r="L31" s="11">
        <f t="shared" ref="L31" si="6">(G31*80%)+(K31*20%)</f>
        <v>70.400000000000006</v>
      </c>
    </row>
    <row r="32" spans="1:13" ht="24.75" thickBot="1">
      <c r="A32" s="3">
        <v>29</v>
      </c>
      <c r="B32" s="4" t="s">
        <v>61</v>
      </c>
      <c r="C32" s="4">
        <v>4659</v>
      </c>
      <c r="D32" s="4" t="s">
        <v>7</v>
      </c>
      <c r="E32" s="4">
        <v>26</v>
      </c>
      <c r="F32" s="4" t="s">
        <v>62</v>
      </c>
      <c r="G32" s="4">
        <v>91.5</v>
      </c>
      <c r="H32" s="4">
        <f>1260.5*50*18/12</f>
        <v>94537.5</v>
      </c>
      <c r="I32" s="4">
        <v>0</v>
      </c>
      <c r="J32" s="4">
        <v>0</v>
      </c>
      <c r="K32" s="10">
        <v>0</v>
      </c>
      <c r="L32" s="9">
        <f t="shared" ref="L32:L87" si="7">(G32*80%)+(K32*20%)</f>
        <v>73.2</v>
      </c>
    </row>
    <row r="33" spans="1:12" ht="24.75" thickBot="1">
      <c r="A33" s="3">
        <v>30</v>
      </c>
      <c r="B33" s="4" t="s">
        <v>61</v>
      </c>
      <c r="C33" s="4">
        <v>4658</v>
      </c>
      <c r="D33" s="4" t="s">
        <v>7</v>
      </c>
      <c r="E33" s="4">
        <v>26</v>
      </c>
      <c r="F33" s="4" t="s">
        <v>62</v>
      </c>
      <c r="G33" s="4">
        <v>91.5</v>
      </c>
      <c r="H33" s="4">
        <f>1260.5*50*18/12</f>
        <v>94537.5</v>
      </c>
      <c r="I33" s="4">
        <v>0</v>
      </c>
      <c r="J33" s="4">
        <v>0</v>
      </c>
      <c r="K33" s="10">
        <v>0</v>
      </c>
      <c r="L33" s="9">
        <f t="shared" si="7"/>
        <v>73.2</v>
      </c>
    </row>
    <row r="34" spans="1:12" ht="24.75" thickBot="1">
      <c r="A34" s="3">
        <v>31</v>
      </c>
      <c r="B34" s="4" t="s">
        <v>63</v>
      </c>
      <c r="C34" s="4">
        <v>4649</v>
      </c>
      <c r="D34" s="4" t="s">
        <v>7</v>
      </c>
      <c r="E34" s="4">
        <v>50</v>
      </c>
      <c r="F34" s="4" t="s">
        <v>64</v>
      </c>
      <c r="G34" s="4">
        <v>82.5</v>
      </c>
      <c r="H34" s="4">
        <f>1260.5*50*18/12</f>
        <v>94537.5</v>
      </c>
      <c r="I34" s="4">
        <v>0</v>
      </c>
      <c r="J34" s="4">
        <v>0</v>
      </c>
      <c r="K34" s="10">
        <v>0</v>
      </c>
      <c r="L34" s="9">
        <f t="shared" si="7"/>
        <v>66</v>
      </c>
    </row>
    <row r="35" spans="1:12" ht="24.75" thickBot="1">
      <c r="A35" s="3">
        <v>32</v>
      </c>
      <c r="B35" s="4" t="s">
        <v>65</v>
      </c>
      <c r="C35" s="4">
        <v>4607</v>
      </c>
      <c r="D35" s="4" t="s">
        <v>7</v>
      </c>
      <c r="E35" s="4">
        <v>6</v>
      </c>
      <c r="F35" s="4" t="s">
        <v>66</v>
      </c>
      <c r="G35" s="4">
        <v>90</v>
      </c>
      <c r="H35" s="4">
        <f>1449.575*50*18/12</f>
        <v>108718.125</v>
      </c>
      <c r="I35" s="4">
        <v>0</v>
      </c>
      <c r="J35" s="4">
        <v>0</v>
      </c>
      <c r="K35" s="10">
        <v>0</v>
      </c>
      <c r="L35" s="9">
        <f t="shared" si="7"/>
        <v>72</v>
      </c>
    </row>
    <row r="36" spans="1:12" ht="24.75" thickBot="1">
      <c r="A36" s="3">
        <v>33</v>
      </c>
      <c r="B36" s="4" t="s">
        <v>67</v>
      </c>
      <c r="C36" s="4">
        <v>4583</v>
      </c>
      <c r="D36" s="4" t="s">
        <v>11</v>
      </c>
      <c r="E36" s="4">
        <v>30</v>
      </c>
      <c r="F36" s="4" t="s">
        <v>68</v>
      </c>
      <c r="G36" s="4">
        <v>89.8</v>
      </c>
      <c r="H36" s="4">
        <f>1244*50*18/12</f>
        <v>93300</v>
      </c>
      <c r="I36" s="4">
        <v>1.31</v>
      </c>
      <c r="J36" s="4">
        <v>1.31</v>
      </c>
      <c r="K36" s="10">
        <v>100</v>
      </c>
      <c r="L36" s="9">
        <f t="shared" si="7"/>
        <v>91.84</v>
      </c>
    </row>
    <row r="37" spans="1:12" ht="15.75" thickBot="1">
      <c r="A37" s="3">
        <v>34</v>
      </c>
      <c r="B37" s="4" t="s">
        <v>69</v>
      </c>
      <c r="C37" s="4">
        <v>4592</v>
      </c>
      <c r="D37" s="4" t="s">
        <v>11</v>
      </c>
      <c r="E37" s="4">
        <v>12</v>
      </c>
      <c r="F37" s="4" t="s">
        <v>70</v>
      </c>
      <c r="G37" s="4">
        <v>90.8</v>
      </c>
      <c r="H37" s="4">
        <f>1449.575*90*18/12</f>
        <v>195692.625</v>
      </c>
      <c r="I37" s="4">
        <v>0</v>
      </c>
      <c r="J37" s="4">
        <v>0</v>
      </c>
      <c r="K37" s="10">
        <v>0</v>
      </c>
      <c r="L37" s="9">
        <f t="shared" si="7"/>
        <v>72.64</v>
      </c>
    </row>
    <row r="38" spans="1:12" ht="24.75" thickBot="1">
      <c r="A38" s="19">
        <v>35</v>
      </c>
      <c r="B38" s="18" t="s">
        <v>191</v>
      </c>
      <c r="C38" s="9">
        <v>4690</v>
      </c>
      <c r="D38" s="9" t="s">
        <v>7</v>
      </c>
      <c r="E38" s="9">
        <v>1</v>
      </c>
      <c r="F38" s="9" t="s">
        <v>73</v>
      </c>
      <c r="G38" s="9">
        <v>93.1</v>
      </c>
      <c r="H38" s="9">
        <f>1449.575*50*18/12</f>
        <v>108718.125</v>
      </c>
      <c r="I38" s="9">
        <v>0</v>
      </c>
      <c r="J38" s="9">
        <v>0</v>
      </c>
      <c r="K38" s="9">
        <v>0</v>
      </c>
      <c r="L38" s="11">
        <f t="shared" si="7"/>
        <v>74.48</v>
      </c>
    </row>
    <row r="39" spans="1:12" ht="36.75" thickBot="1">
      <c r="A39" s="3">
        <v>36</v>
      </c>
      <c r="B39" s="4" t="s">
        <v>74</v>
      </c>
      <c r="C39" s="4">
        <v>4030</v>
      </c>
      <c r="D39" s="4" t="s">
        <v>75</v>
      </c>
      <c r="E39" s="4">
        <v>34</v>
      </c>
      <c r="F39" s="4" t="s">
        <v>76</v>
      </c>
      <c r="G39" s="4">
        <v>89.7</v>
      </c>
      <c r="H39" s="4">
        <f>1260.5*50*18/12</f>
        <v>94537.5</v>
      </c>
      <c r="I39" s="4">
        <v>0</v>
      </c>
      <c r="J39" s="4">
        <v>0</v>
      </c>
      <c r="K39" s="10">
        <v>0</v>
      </c>
      <c r="L39" s="9">
        <f t="shared" si="7"/>
        <v>71.760000000000005</v>
      </c>
    </row>
    <row r="40" spans="1:12" ht="24.75" thickBot="1">
      <c r="A40" s="3">
        <v>37</v>
      </c>
      <c r="B40" s="4" t="s">
        <v>77</v>
      </c>
      <c r="C40" s="4">
        <v>4582</v>
      </c>
      <c r="D40" s="4" t="s">
        <v>11</v>
      </c>
      <c r="E40" s="4">
        <v>44</v>
      </c>
      <c r="F40" s="4" t="s">
        <v>78</v>
      </c>
      <c r="G40" s="4">
        <v>91.2</v>
      </c>
      <c r="H40" s="4">
        <f>1260.5*50*18/12</f>
        <v>94537.5</v>
      </c>
      <c r="I40" s="4">
        <v>0</v>
      </c>
      <c r="J40" s="4">
        <v>0</v>
      </c>
      <c r="K40" s="10">
        <v>0</v>
      </c>
      <c r="L40" s="9">
        <f t="shared" si="7"/>
        <v>72.960000000000008</v>
      </c>
    </row>
    <row r="41" spans="1:12" ht="15" customHeight="1" thickBot="1">
      <c r="A41" s="19">
        <v>38</v>
      </c>
      <c r="B41" s="9" t="s">
        <v>192</v>
      </c>
      <c r="C41" s="9">
        <v>4591</v>
      </c>
      <c r="D41" s="9" t="s">
        <v>11</v>
      </c>
      <c r="E41" s="9">
        <v>42</v>
      </c>
      <c r="F41" s="9" t="s">
        <v>81</v>
      </c>
      <c r="G41" s="9">
        <v>87.1</v>
      </c>
      <c r="H41" s="9">
        <v>94537.5</v>
      </c>
      <c r="I41" s="9">
        <v>0</v>
      </c>
      <c r="J41" s="9">
        <v>0</v>
      </c>
      <c r="K41" s="9">
        <v>0</v>
      </c>
      <c r="L41" s="11">
        <f t="shared" si="7"/>
        <v>69.679999999999993</v>
      </c>
    </row>
    <row r="42" spans="1:12" ht="15.75" thickBot="1">
      <c r="A42" s="3">
        <v>39</v>
      </c>
      <c r="B42" s="4" t="s">
        <v>82</v>
      </c>
      <c r="C42" s="4">
        <v>4676</v>
      </c>
      <c r="D42" s="4" t="s">
        <v>7</v>
      </c>
      <c r="E42" s="4">
        <v>15</v>
      </c>
      <c r="F42" s="4" t="s">
        <v>83</v>
      </c>
      <c r="G42" s="4">
        <v>87.8</v>
      </c>
      <c r="H42" s="4">
        <f t="shared" ref="H42:H47" si="8">1449.575*50*18/12</f>
        <v>108718.125</v>
      </c>
      <c r="I42" s="4">
        <v>0</v>
      </c>
      <c r="J42" s="4">
        <v>0</v>
      </c>
      <c r="K42" s="10">
        <v>0</v>
      </c>
      <c r="L42" s="9">
        <f t="shared" si="7"/>
        <v>70.239999999999995</v>
      </c>
    </row>
    <row r="43" spans="1:12" ht="24.75" thickBot="1">
      <c r="A43" s="3">
        <v>40</v>
      </c>
      <c r="B43" s="4" t="s">
        <v>193</v>
      </c>
      <c r="C43" s="4">
        <v>4696</v>
      </c>
      <c r="D43" s="4" t="s">
        <v>7</v>
      </c>
      <c r="E43" s="4">
        <v>17</v>
      </c>
      <c r="F43" s="4" t="s">
        <v>85</v>
      </c>
      <c r="G43" s="4">
        <v>86.4</v>
      </c>
      <c r="H43" s="4">
        <f t="shared" si="8"/>
        <v>108718.125</v>
      </c>
      <c r="I43" s="4">
        <v>0</v>
      </c>
      <c r="J43" s="4">
        <v>0</v>
      </c>
      <c r="K43" s="10">
        <v>0</v>
      </c>
      <c r="L43" s="9">
        <f t="shared" si="7"/>
        <v>69.12</v>
      </c>
    </row>
    <row r="44" spans="1:12" ht="24.75" thickBot="1">
      <c r="A44" s="13">
        <v>41</v>
      </c>
      <c r="B44" s="9" t="s">
        <v>194</v>
      </c>
      <c r="C44" s="11">
        <v>4665</v>
      </c>
      <c r="D44" s="11" t="s">
        <v>7</v>
      </c>
      <c r="E44" s="11">
        <v>58</v>
      </c>
      <c r="F44" s="11" t="s">
        <v>88</v>
      </c>
      <c r="G44" s="11">
        <v>87.8</v>
      </c>
      <c r="H44" s="11">
        <f t="shared" si="8"/>
        <v>108718.125</v>
      </c>
      <c r="I44" s="11">
        <v>0</v>
      </c>
      <c r="J44" s="11">
        <v>0</v>
      </c>
      <c r="K44" s="11">
        <v>0</v>
      </c>
      <c r="L44" s="11">
        <f t="shared" si="7"/>
        <v>70.239999999999995</v>
      </c>
    </row>
    <row r="45" spans="1:12" ht="24.75" thickBot="1">
      <c r="A45" s="13">
        <v>42</v>
      </c>
      <c r="B45" s="9" t="s">
        <v>195</v>
      </c>
      <c r="C45" s="11">
        <v>4666</v>
      </c>
      <c r="D45" s="11" t="s">
        <v>7</v>
      </c>
      <c r="E45" s="11">
        <v>58</v>
      </c>
      <c r="F45" s="11" t="s">
        <v>88</v>
      </c>
      <c r="G45" s="11">
        <v>87.8</v>
      </c>
      <c r="H45" s="11">
        <f t="shared" si="8"/>
        <v>108718.125</v>
      </c>
      <c r="I45" s="11">
        <v>0</v>
      </c>
      <c r="J45" s="11">
        <v>0</v>
      </c>
      <c r="K45" s="11">
        <v>0</v>
      </c>
      <c r="L45" s="11">
        <f t="shared" si="7"/>
        <v>70.239999999999995</v>
      </c>
    </row>
    <row r="46" spans="1:12" ht="24.75" thickBot="1">
      <c r="A46" s="19">
        <v>43</v>
      </c>
      <c r="B46" s="18" t="s">
        <v>196</v>
      </c>
      <c r="C46" s="9">
        <v>4667</v>
      </c>
      <c r="D46" s="9" t="s">
        <v>7</v>
      </c>
      <c r="E46" s="9">
        <v>58</v>
      </c>
      <c r="F46" s="9" t="s">
        <v>88</v>
      </c>
      <c r="G46" s="9">
        <v>87.8</v>
      </c>
      <c r="H46" s="9">
        <f t="shared" si="8"/>
        <v>108718.125</v>
      </c>
      <c r="I46" s="9">
        <v>0</v>
      </c>
      <c r="J46" s="9">
        <v>0</v>
      </c>
      <c r="K46" s="9">
        <v>0</v>
      </c>
      <c r="L46" s="11">
        <f t="shared" si="7"/>
        <v>70.239999999999995</v>
      </c>
    </row>
    <row r="47" spans="1:12" ht="24.75" thickBot="1">
      <c r="A47" s="3">
        <v>44</v>
      </c>
      <c r="B47" s="4" t="s">
        <v>197</v>
      </c>
      <c r="C47" s="4">
        <v>4668</v>
      </c>
      <c r="D47" s="4" t="s">
        <v>7</v>
      </c>
      <c r="E47" s="4">
        <v>58</v>
      </c>
      <c r="F47" s="4" t="s">
        <v>88</v>
      </c>
      <c r="G47" s="4">
        <v>87.8</v>
      </c>
      <c r="H47" s="4">
        <f t="shared" si="8"/>
        <v>108718.125</v>
      </c>
      <c r="I47" s="4">
        <v>0</v>
      </c>
      <c r="J47" s="4">
        <v>0</v>
      </c>
      <c r="K47" s="10">
        <v>0</v>
      </c>
      <c r="L47" s="9">
        <f t="shared" si="7"/>
        <v>70.239999999999995</v>
      </c>
    </row>
    <row r="48" spans="1:12" ht="15.75" thickBot="1">
      <c r="A48" s="13">
        <v>45</v>
      </c>
      <c r="B48" s="9" t="s">
        <v>198</v>
      </c>
      <c r="C48" s="11">
        <v>4669</v>
      </c>
      <c r="D48" s="11" t="s">
        <v>7</v>
      </c>
      <c r="E48" s="11">
        <v>58</v>
      </c>
      <c r="F48" s="11" t="s">
        <v>93</v>
      </c>
      <c r="G48" s="11">
        <v>87.8</v>
      </c>
      <c r="H48" s="11">
        <f>1260.5*50*18/12</f>
        <v>94537.5</v>
      </c>
      <c r="I48" s="11">
        <v>0</v>
      </c>
      <c r="J48" s="11">
        <v>0</v>
      </c>
      <c r="K48" s="11">
        <v>0</v>
      </c>
      <c r="L48" s="11">
        <f t="shared" si="7"/>
        <v>70.239999999999995</v>
      </c>
    </row>
    <row r="49" spans="1:12" ht="24.75" thickBot="1">
      <c r="A49" s="19">
        <v>46</v>
      </c>
      <c r="B49" s="18" t="s">
        <v>199</v>
      </c>
      <c r="C49" s="9">
        <v>4670</v>
      </c>
      <c r="D49" s="9" t="s">
        <v>7</v>
      </c>
      <c r="E49" s="9">
        <v>58</v>
      </c>
      <c r="F49" s="9" t="s">
        <v>88</v>
      </c>
      <c r="G49" s="9">
        <v>87.8</v>
      </c>
      <c r="H49" s="9">
        <f>1449.575*50*18/12</f>
        <v>108718.125</v>
      </c>
      <c r="I49" s="9">
        <v>0</v>
      </c>
      <c r="J49" s="9">
        <v>0</v>
      </c>
      <c r="K49" s="9">
        <v>0</v>
      </c>
      <c r="L49" s="11">
        <f t="shared" si="7"/>
        <v>70.239999999999995</v>
      </c>
    </row>
    <row r="50" spans="1:12" ht="15.75" thickBot="1">
      <c r="A50" s="3">
        <v>47</v>
      </c>
      <c r="B50" s="4" t="s">
        <v>95</v>
      </c>
      <c r="C50" s="4">
        <v>4687</v>
      </c>
      <c r="D50" s="4" t="s">
        <v>7</v>
      </c>
      <c r="E50" s="4">
        <v>62</v>
      </c>
      <c r="F50" s="4" t="s">
        <v>96</v>
      </c>
      <c r="G50" s="4">
        <v>90.3</v>
      </c>
      <c r="H50" s="4">
        <f>1260.5*50*18/12</f>
        <v>94537.5</v>
      </c>
      <c r="I50" s="4">
        <v>0</v>
      </c>
      <c r="J50" s="4">
        <v>0</v>
      </c>
      <c r="K50" s="10">
        <v>0</v>
      </c>
      <c r="L50" s="9">
        <f t="shared" si="7"/>
        <v>72.239999999999995</v>
      </c>
    </row>
    <row r="51" spans="1:12" ht="24.75" thickBot="1">
      <c r="A51" s="3">
        <v>48</v>
      </c>
      <c r="B51" s="4" t="s">
        <v>97</v>
      </c>
      <c r="C51" s="4">
        <v>4661</v>
      </c>
      <c r="D51" s="4" t="s">
        <v>7</v>
      </c>
      <c r="E51" s="4">
        <v>46</v>
      </c>
      <c r="F51" s="4" t="s">
        <v>98</v>
      </c>
      <c r="G51" s="4">
        <v>90.2</v>
      </c>
      <c r="H51" s="4">
        <f>1260.5*50*18/12</f>
        <v>94537.5</v>
      </c>
      <c r="I51" s="4">
        <v>0</v>
      </c>
      <c r="J51" s="4">
        <v>0</v>
      </c>
      <c r="K51" s="10">
        <v>0</v>
      </c>
      <c r="L51" s="9">
        <f t="shared" si="7"/>
        <v>72.160000000000011</v>
      </c>
    </row>
    <row r="52" spans="1:12" ht="24.75" thickBot="1">
      <c r="A52" s="3">
        <v>49</v>
      </c>
      <c r="B52" s="4" t="s">
        <v>97</v>
      </c>
      <c r="C52" s="4">
        <v>4662</v>
      </c>
      <c r="D52" s="4" t="s">
        <v>7</v>
      </c>
      <c r="E52" s="4">
        <v>54</v>
      </c>
      <c r="F52" s="4" t="s">
        <v>99</v>
      </c>
      <c r="G52" s="4">
        <v>90.2</v>
      </c>
      <c r="H52" s="4">
        <f t="shared" ref="H52:H55" si="9">1260.5*50*18/12</f>
        <v>94537.5</v>
      </c>
      <c r="I52" s="4">
        <v>0</v>
      </c>
      <c r="J52" s="4">
        <v>0</v>
      </c>
      <c r="K52" s="10">
        <v>0</v>
      </c>
      <c r="L52" s="9">
        <f t="shared" si="7"/>
        <v>72.160000000000011</v>
      </c>
    </row>
    <row r="53" spans="1:12" ht="24.75" thickBot="1">
      <c r="A53" s="3">
        <v>50</v>
      </c>
      <c r="B53" s="4" t="s">
        <v>97</v>
      </c>
      <c r="C53" s="4">
        <v>4663</v>
      </c>
      <c r="D53" s="4" t="s">
        <v>7</v>
      </c>
      <c r="E53" s="4">
        <v>54</v>
      </c>
      <c r="F53" s="4" t="s">
        <v>99</v>
      </c>
      <c r="G53" s="4">
        <v>90.2</v>
      </c>
      <c r="H53" s="4">
        <f t="shared" si="9"/>
        <v>94537.5</v>
      </c>
      <c r="I53" s="4">
        <v>0</v>
      </c>
      <c r="J53" s="4">
        <v>0</v>
      </c>
      <c r="K53" s="10">
        <v>0</v>
      </c>
      <c r="L53" s="9">
        <f t="shared" si="7"/>
        <v>72.160000000000011</v>
      </c>
    </row>
    <row r="54" spans="1:12" ht="24.75" thickBot="1">
      <c r="A54" s="3">
        <v>51</v>
      </c>
      <c r="B54" s="4" t="s">
        <v>100</v>
      </c>
      <c r="C54" s="4">
        <v>4664</v>
      </c>
      <c r="D54" s="4" t="s">
        <v>7</v>
      </c>
      <c r="E54" s="4">
        <v>57</v>
      </c>
      <c r="F54" s="4" t="s">
        <v>101</v>
      </c>
      <c r="G54" s="4">
        <v>89.9</v>
      </c>
      <c r="H54" s="4">
        <f t="shared" si="9"/>
        <v>94537.5</v>
      </c>
      <c r="I54" s="4">
        <v>0</v>
      </c>
      <c r="J54" s="4">
        <v>0</v>
      </c>
      <c r="K54" s="10">
        <v>0</v>
      </c>
      <c r="L54" s="9">
        <f t="shared" si="7"/>
        <v>71.92</v>
      </c>
    </row>
    <row r="55" spans="1:12" ht="24.75" thickBot="1">
      <c r="A55" s="3">
        <v>52</v>
      </c>
      <c r="B55" s="4" t="s">
        <v>102</v>
      </c>
      <c r="C55" s="4">
        <v>4029</v>
      </c>
      <c r="D55" s="4" t="s">
        <v>75</v>
      </c>
      <c r="E55" s="4">
        <v>36</v>
      </c>
      <c r="F55" s="4" t="s">
        <v>103</v>
      </c>
      <c r="G55" s="4">
        <v>91.2</v>
      </c>
      <c r="H55" s="4">
        <f t="shared" si="9"/>
        <v>94537.5</v>
      </c>
      <c r="I55" s="4">
        <v>0</v>
      </c>
      <c r="J55" s="4">
        <v>0</v>
      </c>
      <c r="K55" s="10">
        <v>0</v>
      </c>
      <c r="L55" s="9">
        <f t="shared" si="7"/>
        <v>72.960000000000008</v>
      </c>
    </row>
    <row r="56" spans="1:12" ht="24.75" thickBot="1">
      <c r="A56" s="19">
        <v>53</v>
      </c>
      <c r="B56" s="18" t="s">
        <v>104</v>
      </c>
      <c r="C56" s="18">
        <v>4691</v>
      </c>
      <c r="D56" s="18" t="s">
        <v>7</v>
      </c>
      <c r="E56" s="18">
        <v>31</v>
      </c>
      <c r="F56" s="18" t="s">
        <v>105</v>
      </c>
      <c r="G56" s="18">
        <v>89.3</v>
      </c>
      <c r="H56" s="18">
        <f>1260.5*50*18/12</f>
        <v>94537.5</v>
      </c>
      <c r="I56" s="18">
        <v>0</v>
      </c>
      <c r="J56" s="18">
        <v>0</v>
      </c>
      <c r="K56" s="9">
        <v>0</v>
      </c>
      <c r="L56" s="9">
        <f t="shared" si="7"/>
        <v>71.44</v>
      </c>
    </row>
    <row r="57" spans="1:12" ht="24.75" thickBot="1">
      <c r="A57" s="14">
        <v>54</v>
      </c>
      <c r="B57" s="4" t="s">
        <v>106</v>
      </c>
      <c r="C57" s="4">
        <v>4692</v>
      </c>
      <c r="D57" s="4" t="s">
        <v>7</v>
      </c>
      <c r="E57" s="4">
        <v>7</v>
      </c>
      <c r="F57" s="4" t="s">
        <v>107</v>
      </c>
      <c r="G57" s="4">
        <v>89.3</v>
      </c>
      <c r="H57" s="4">
        <f>1260.5*50*18/12</f>
        <v>94537.5</v>
      </c>
      <c r="I57" s="4">
        <v>0</v>
      </c>
      <c r="J57" s="4">
        <v>0</v>
      </c>
      <c r="K57" s="12">
        <v>0</v>
      </c>
      <c r="L57" s="9">
        <f t="shared" si="7"/>
        <v>71.44</v>
      </c>
    </row>
    <row r="58" spans="1:12" ht="15.75" thickBot="1">
      <c r="A58" s="19">
        <v>55</v>
      </c>
      <c r="B58" s="4" t="s">
        <v>200</v>
      </c>
      <c r="C58" s="9">
        <v>4640</v>
      </c>
      <c r="D58" s="9" t="s">
        <v>7</v>
      </c>
      <c r="E58" s="9">
        <v>10</v>
      </c>
      <c r="F58" s="9" t="s">
        <v>110</v>
      </c>
      <c r="G58" s="9">
        <v>91.2</v>
      </c>
      <c r="H58" s="9">
        <f>1260.5*50*18/12</f>
        <v>94537.5</v>
      </c>
      <c r="I58" s="9">
        <v>0</v>
      </c>
      <c r="J58" s="9">
        <v>0</v>
      </c>
      <c r="K58" s="9">
        <v>0</v>
      </c>
      <c r="L58" s="11">
        <f t="shared" si="7"/>
        <v>72.960000000000008</v>
      </c>
    </row>
    <row r="59" spans="1:12" ht="24.75" thickBot="1">
      <c r="A59" s="3">
        <v>56</v>
      </c>
      <c r="B59" s="4" t="s">
        <v>111</v>
      </c>
      <c r="C59" s="4">
        <v>4679</v>
      </c>
      <c r="D59" s="4" t="s">
        <v>7</v>
      </c>
      <c r="E59" s="4">
        <v>56</v>
      </c>
      <c r="F59" s="4" t="s">
        <v>112</v>
      </c>
      <c r="G59" s="4">
        <v>81.599999999999994</v>
      </c>
      <c r="H59" s="4">
        <f>1449.575*50*18/12</f>
        <v>108718.125</v>
      </c>
      <c r="I59" s="4">
        <v>0</v>
      </c>
      <c r="J59" s="4">
        <v>0</v>
      </c>
      <c r="K59" s="10">
        <v>0</v>
      </c>
      <c r="L59" s="9">
        <f t="shared" si="7"/>
        <v>65.28</v>
      </c>
    </row>
    <row r="60" spans="1:12" ht="24.75" thickBot="1">
      <c r="A60" s="3">
        <v>57</v>
      </c>
      <c r="B60" s="4" t="s">
        <v>113</v>
      </c>
      <c r="C60" s="4">
        <v>4680</v>
      </c>
      <c r="D60" s="4" t="s">
        <v>7</v>
      </c>
      <c r="E60" s="4">
        <v>61</v>
      </c>
      <c r="F60" s="4" t="s">
        <v>114</v>
      </c>
      <c r="G60" s="4">
        <v>81.599999999999994</v>
      </c>
      <c r="H60" s="4">
        <f t="shared" ref="H60:H62" si="10">1449.575*50*18/12</f>
        <v>108718.125</v>
      </c>
      <c r="I60" s="4">
        <v>0</v>
      </c>
      <c r="J60" s="4">
        <v>0</v>
      </c>
      <c r="K60" s="10">
        <v>0</v>
      </c>
      <c r="L60" s="9">
        <f t="shared" si="7"/>
        <v>65.28</v>
      </c>
    </row>
    <row r="61" spans="1:12" ht="36.75" thickBot="1">
      <c r="A61" s="3">
        <v>58</v>
      </c>
      <c r="B61" s="4" t="s">
        <v>115</v>
      </c>
      <c r="C61" s="4">
        <v>4681</v>
      </c>
      <c r="D61" s="4" t="s">
        <v>7</v>
      </c>
      <c r="E61" s="4">
        <v>56</v>
      </c>
      <c r="F61" s="4" t="s">
        <v>112</v>
      </c>
      <c r="G61" s="4">
        <v>81.599999999999994</v>
      </c>
      <c r="H61" s="4">
        <f t="shared" si="10"/>
        <v>108718.125</v>
      </c>
      <c r="I61" s="4">
        <v>0</v>
      </c>
      <c r="J61" s="4">
        <v>0</v>
      </c>
      <c r="K61" s="10">
        <v>0</v>
      </c>
      <c r="L61" s="9">
        <f t="shared" si="7"/>
        <v>65.28</v>
      </c>
    </row>
    <row r="62" spans="1:12" ht="24.75" thickBot="1">
      <c r="A62" s="3">
        <v>59</v>
      </c>
      <c r="B62" s="4" t="s">
        <v>116</v>
      </c>
      <c r="C62" s="4">
        <v>4682</v>
      </c>
      <c r="D62" s="4" t="s">
        <v>7</v>
      </c>
      <c r="E62" s="4">
        <v>56</v>
      </c>
      <c r="F62" s="4" t="s">
        <v>112</v>
      </c>
      <c r="G62" s="4">
        <v>81.599999999999994</v>
      </c>
      <c r="H62" s="4">
        <f t="shared" si="10"/>
        <v>108718.125</v>
      </c>
      <c r="I62" s="4">
        <v>0</v>
      </c>
      <c r="J62" s="4">
        <v>0</v>
      </c>
      <c r="K62" s="10">
        <v>0</v>
      </c>
      <c r="L62" s="9">
        <f t="shared" si="7"/>
        <v>65.28</v>
      </c>
    </row>
    <row r="63" spans="1:12" ht="24.75" thickBot="1">
      <c r="A63" s="13">
        <v>60</v>
      </c>
      <c r="B63" s="5" t="s">
        <v>201</v>
      </c>
      <c r="C63" s="11">
        <v>4540</v>
      </c>
      <c r="D63" s="11" t="s">
        <v>11</v>
      </c>
      <c r="E63" s="11">
        <v>11</v>
      </c>
      <c r="F63" s="11" t="s">
        <v>118</v>
      </c>
      <c r="G63" s="11">
        <v>88.5</v>
      </c>
      <c r="H63" s="11">
        <f>1449.575*50*18/12</f>
        <v>108718.125</v>
      </c>
      <c r="I63" s="11">
        <v>0</v>
      </c>
      <c r="J63" s="11">
        <v>0</v>
      </c>
      <c r="K63" s="11">
        <v>0</v>
      </c>
      <c r="L63" s="11">
        <f t="shared" si="7"/>
        <v>70.8</v>
      </c>
    </row>
    <row r="64" spans="1:12" ht="24.75" thickBot="1">
      <c r="A64" s="19">
        <v>61</v>
      </c>
      <c r="B64" s="18" t="s">
        <v>119</v>
      </c>
      <c r="C64" s="18">
        <v>4672</v>
      </c>
      <c r="D64" s="18" t="s">
        <v>7</v>
      </c>
      <c r="E64" s="18">
        <v>25</v>
      </c>
      <c r="F64" s="18" t="s">
        <v>120</v>
      </c>
      <c r="G64" s="18">
        <v>88.1</v>
      </c>
      <c r="H64" s="18">
        <f>1260.5*50*18/12</f>
        <v>94537.5</v>
      </c>
      <c r="I64" s="18">
        <v>0</v>
      </c>
      <c r="J64" s="18">
        <v>0</v>
      </c>
      <c r="K64" s="9">
        <v>0</v>
      </c>
      <c r="L64" s="9">
        <f t="shared" si="7"/>
        <v>70.48</v>
      </c>
    </row>
    <row r="65" spans="1:12" ht="24.75" thickBot="1">
      <c r="A65" s="3">
        <v>62</v>
      </c>
      <c r="B65" s="4" t="s">
        <v>121</v>
      </c>
      <c r="C65" s="4">
        <v>4704</v>
      </c>
      <c r="D65" s="4" t="s">
        <v>7</v>
      </c>
      <c r="E65" s="4">
        <v>9</v>
      </c>
      <c r="F65" s="4" t="s">
        <v>122</v>
      </c>
      <c r="G65" s="6">
        <v>78.2</v>
      </c>
      <c r="H65" s="6">
        <f>1248*50*18/12</f>
        <v>93600</v>
      </c>
      <c r="I65" s="6">
        <v>1</v>
      </c>
      <c r="J65" s="6">
        <v>1</v>
      </c>
      <c r="K65" s="3">
        <v>100</v>
      </c>
      <c r="L65" s="9">
        <f t="shared" si="7"/>
        <v>82.56</v>
      </c>
    </row>
    <row r="66" spans="1:12" ht="24.75" thickBot="1">
      <c r="A66" s="3">
        <v>63</v>
      </c>
      <c r="B66" s="4" t="s">
        <v>123</v>
      </c>
      <c r="C66" s="4">
        <v>4695</v>
      </c>
      <c r="D66" s="4" t="s">
        <v>7</v>
      </c>
      <c r="E66" s="4">
        <v>14</v>
      </c>
      <c r="F66" s="4" t="s">
        <v>124</v>
      </c>
      <c r="G66" s="6">
        <v>86.5</v>
      </c>
      <c r="H66" s="6">
        <f>1134.45*43*18/12</f>
        <v>73172.024999999994</v>
      </c>
      <c r="I66" s="6">
        <v>10</v>
      </c>
      <c r="J66" s="6">
        <v>10</v>
      </c>
      <c r="K66" s="3">
        <v>100</v>
      </c>
      <c r="L66" s="9">
        <f t="shared" si="7"/>
        <v>89.2</v>
      </c>
    </row>
    <row r="67" spans="1:12" ht="24.75" thickBot="1">
      <c r="A67" s="3">
        <v>64</v>
      </c>
      <c r="B67" s="4" t="s">
        <v>125</v>
      </c>
      <c r="C67" s="4">
        <v>4624</v>
      </c>
      <c r="D67" s="4" t="s">
        <v>7</v>
      </c>
      <c r="E67" s="4">
        <v>27</v>
      </c>
      <c r="F67" s="4" t="s">
        <v>126</v>
      </c>
      <c r="G67" s="4">
        <v>84.2</v>
      </c>
      <c r="H67" s="4">
        <f>1260.5*50*18/12</f>
        <v>94537.5</v>
      </c>
      <c r="I67" s="4">
        <v>0</v>
      </c>
      <c r="J67" s="4">
        <v>0</v>
      </c>
      <c r="K67" s="10">
        <v>0</v>
      </c>
      <c r="L67" s="9">
        <f t="shared" si="7"/>
        <v>67.36</v>
      </c>
    </row>
    <row r="68" spans="1:12" ht="24.75" thickBot="1">
      <c r="A68" s="13">
        <v>65</v>
      </c>
      <c r="B68" s="9" t="s">
        <v>203</v>
      </c>
      <c r="C68" s="11">
        <v>4660</v>
      </c>
      <c r="D68" s="11" t="s">
        <v>7</v>
      </c>
      <c r="E68" s="11">
        <v>45</v>
      </c>
      <c r="F68" s="11" t="s">
        <v>129</v>
      </c>
      <c r="G68" s="11">
        <v>87.1</v>
      </c>
      <c r="H68" s="11">
        <f>1260.5*50*18/12</f>
        <v>94537.5</v>
      </c>
      <c r="I68" s="11">
        <v>0</v>
      </c>
      <c r="J68" s="11">
        <v>0</v>
      </c>
      <c r="K68" s="11">
        <v>0</v>
      </c>
      <c r="L68" s="11">
        <f t="shared" si="7"/>
        <v>69.679999999999993</v>
      </c>
    </row>
    <row r="69" spans="1:12" ht="15.75" thickBot="1">
      <c r="A69" s="19">
        <v>66</v>
      </c>
      <c r="B69" s="4" t="s">
        <v>202</v>
      </c>
      <c r="C69" s="9">
        <v>4674</v>
      </c>
      <c r="D69" s="9" t="s">
        <v>7</v>
      </c>
      <c r="E69" s="9">
        <v>33</v>
      </c>
      <c r="F69" s="9" t="s">
        <v>132</v>
      </c>
      <c r="G69" s="9">
        <v>90.6</v>
      </c>
      <c r="H69" s="9">
        <f>1250*50*18/12</f>
        <v>93750</v>
      </c>
      <c r="I69" s="9">
        <v>0.83</v>
      </c>
      <c r="J69" s="9">
        <v>0.83</v>
      </c>
      <c r="K69" s="9">
        <v>100</v>
      </c>
      <c r="L69" s="11">
        <f t="shared" si="7"/>
        <v>92.48</v>
      </c>
    </row>
    <row r="70" spans="1:12" ht="24.75" thickBot="1">
      <c r="A70" s="3">
        <v>67</v>
      </c>
      <c r="B70" s="4" t="s">
        <v>19</v>
      </c>
      <c r="C70" s="4">
        <v>4683</v>
      </c>
      <c r="D70" s="4" t="s">
        <v>7</v>
      </c>
      <c r="E70" s="4">
        <v>38</v>
      </c>
      <c r="F70" s="4" t="s">
        <v>133</v>
      </c>
      <c r="G70" s="4">
        <v>94.63</v>
      </c>
      <c r="H70" s="4">
        <f>1260.5*50*18/12</f>
        <v>94537.5</v>
      </c>
      <c r="I70" s="4">
        <v>0</v>
      </c>
      <c r="J70" s="4">
        <v>0</v>
      </c>
      <c r="K70" s="10">
        <v>0</v>
      </c>
      <c r="L70" s="9">
        <f t="shared" si="7"/>
        <v>75.703999999999994</v>
      </c>
    </row>
    <row r="71" spans="1:12" ht="24.75" thickBot="1">
      <c r="A71" s="3">
        <v>68</v>
      </c>
      <c r="B71" s="4" t="s">
        <v>134</v>
      </c>
      <c r="C71" s="4">
        <v>4638</v>
      </c>
      <c r="D71" s="4" t="s">
        <v>7</v>
      </c>
      <c r="E71" s="4">
        <v>48</v>
      </c>
      <c r="F71" s="4" t="s">
        <v>135</v>
      </c>
      <c r="G71" s="4">
        <v>86.2</v>
      </c>
      <c r="H71" s="4">
        <f>1260.5*50*18/12</f>
        <v>94537.5</v>
      </c>
      <c r="I71" s="4">
        <v>0</v>
      </c>
      <c r="J71" s="4">
        <v>0</v>
      </c>
      <c r="K71" s="10">
        <v>0</v>
      </c>
      <c r="L71" s="9">
        <f t="shared" si="7"/>
        <v>68.960000000000008</v>
      </c>
    </row>
    <row r="72" spans="1:12" ht="24.75" thickBot="1">
      <c r="A72" s="13">
        <v>69</v>
      </c>
      <c r="B72" s="5" t="s">
        <v>204</v>
      </c>
      <c r="C72" s="11">
        <v>4639</v>
      </c>
      <c r="D72" s="11" t="s">
        <v>7</v>
      </c>
      <c r="E72" s="11">
        <v>49</v>
      </c>
      <c r="F72" s="11" t="s">
        <v>138</v>
      </c>
      <c r="G72" s="11">
        <v>86.2</v>
      </c>
      <c r="H72" s="11">
        <f>1260.5*90*18/12</f>
        <v>170167.5</v>
      </c>
      <c r="I72" s="11">
        <v>0</v>
      </c>
      <c r="J72" s="11">
        <v>0</v>
      </c>
      <c r="K72" s="11">
        <v>0</v>
      </c>
      <c r="L72" s="11">
        <f t="shared" si="7"/>
        <v>68.960000000000008</v>
      </c>
    </row>
    <row r="73" spans="1:12" ht="15.75" thickBot="1">
      <c r="A73" s="13">
        <v>70</v>
      </c>
      <c r="B73" s="9" t="s">
        <v>179</v>
      </c>
      <c r="C73" s="11">
        <v>4594</v>
      </c>
      <c r="D73" s="11" t="s">
        <v>7</v>
      </c>
      <c r="E73" s="11">
        <v>51</v>
      </c>
      <c r="F73" s="11" t="s">
        <v>140</v>
      </c>
      <c r="G73" s="11">
        <v>82.2</v>
      </c>
      <c r="H73" s="11">
        <f>1260.5*50*18/12</f>
        <v>94537.5</v>
      </c>
      <c r="I73" s="11">
        <v>0</v>
      </c>
      <c r="J73" s="11">
        <v>0</v>
      </c>
      <c r="K73" s="11">
        <v>0</v>
      </c>
      <c r="L73" s="11">
        <f t="shared" si="7"/>
        <v>65.760000000000005</v>
      </c>
    </row>
    <row r="74" spans="1:12" ht="15.75" thickBot="1">
      <c r="A74" s="19">
        <v>71</v>
      </c>
      <c r="B74" s="18" t="s">
        <v>205</v>
      </c>
      <c r="C74" s="9">
        <v>4643</v>
      </c>
      <c r="D74" s="9" t="s">
        <v>7</v>
      </c>
      <c r="E74" s="9">
        <v>53</v>
      </c>
      <c r="F74" s="9" t="s">
        <v>143</v>
      </c>
      <c r="G74" s="9">
        <v>88</v>
      </c>
      <c r="H74" s="9">
        <f>1260.5*50*18/12</f>
        <v>94537.5</v>
      </c>
      <c r="I74" s="9">
        <v>0</v>
      </c>
      <c r="J74" s="9">
        <v>0</v>
      </c>
      <c r="K74" s="9">
        <v>0</v>
      </c>
      <c r="L74" s="11">
        <f t="shared" si="7"/>
        <v>70.400000000000006</v>
      </c>
    </row>
    <row r="75" spans="1:12" ht="15.75" thickBot="1">
      <c r="A75" s="3">
        <v>72</v>
      </c>
      <c r="B75" s="4" t="s">
        <v>144</v>
      </c>
      <c r="C75" s="4">
        <v>4673</v>
      </c>
      <c r="D75" s="4" t="s">
        <v>7</v>
      </c>
      <c r="E75" s="4">
        <v>47</v>
      </c>
      <c r="F75" s="4" t="s">
        <v>145</v>
      </c>
      <c r="G75" s="4">
        <v>85.4</v>
      </c>
      <c r="H75" s="4">
        <f>1260.5*50*18/12</f>
        <v>94537.5</v>
      </c>
      <c r="I75" s="4">
        <v>0</v>
      </c>
      <c r="J75" s="4">
        <v>0</v>
      </c>
      <c r="K75" s="10">
        <v>0</v>
      </c>
      <c r="L75" s="9">
        <f t="shared" si="7"/>
        <v>68.320000000000007</v>
      </c>
    </row>
    <row r="76" spans="1:12" ht="24.75" thickBot="1">
      <c r="A76" s="3">
        <v>73</v>
      </c>
      <c r="B76" s="4" t="s">
        <v>146</v>
      </c>
      <c r="C76" s="4">
        <v>4621</v>
      </c>
      <c r="D76" s="4" t="s">
        <v>7</v>
      </c>
      <c r="E76" s="4">
        <v>3</v>
      </c>
      <c r="F76" s="4" t="s">
        <v>147</v>
      </c>
      <c r="G76" s="4">
        <v>89</v>
      </c>
      <c r="H76" s="4">
        <f>1254.2*75*18/12</f>
        <v>141097.5</v>
      </c>
      <c r="I76" s="4">
        <v>0.5</v>
      </c>
      <c r="J76" s="4">
        <v>0.5</v>
      </c>
      <c r="K76" s="10">
        <v>100</v>
      </c>
      <c r="L76" s="9">
        <f t="shared" si="7"/>
        <v>91.2</v>
      </c>
    </row>
    <row r="77" spans="1:12" ht="24.75" thickBot="1">
      <c r="A77" s="3">
        <v>74</v>
      </c>
      <c r="B77" s="4" t="s">
        <v>148</v>
      </c>
      <c r="C77" s="4">
        <v>4622</v>
      </c>
      <c r="D77" s="4" t="s">
        <v>7</v>
      </c>
      <c r="E77" s="4">
        <v>3</v>
      </c>
      <c r="F77" s="4" t="s">
        <v>147</v>
      </c>
      <c r="G77" s="4">
        <v>89</v>
      </c>
      <c r="H77" s="4">
        <f>1254.2*50*18/12</f>
        <v>94065</v>
      </c>
      <c r="I77" s="4">
        <v>0.5</v>
      </c>
      <c r="J77" s="4">
        <v>0.5</v>
      </c>
      <c r="K77" s="10">
        <v>100</v>
      </c>
      <c r="L77" s="9">
        <f t="shared" si="7"/>
        <v>91.2</v>
      </c>
    </row>
    <row r="78" spans="1:12" ht="24.75" thickBot="1">
      <c r="A78" s="3">
        <v>75</v>
      </c>
      <c r="B78" s="4" t="s">
        <v>149</v>
      </c>
      <c r="C78" s="4">
        <v>4671</v>
      </c>
      <c r="D78" s="4" t="s">
        <v>7</v>
      </c>
      <c r="E78" s="4">
        <v>23</v>
      </c>
      <c r="F78" s="4" t="s">
        <v>150</v>
      </c>
      <c r="G78" s="4">
        <v>82.2</v>
      </c>
      <c r="H78" s="4">
        <f>1329.2*50*14/12</f>
        <v>77536.666666666672</v>
      </c>
      <c r="I78" s="4">
        <v>8.3000000000000007</v>
      </c>
      <c r="J78" s="4">
        <v>8.3000000000000007</v>
      </c>
      <c r="K78" s="10">
        <v>100</v>
      </c>
      <c r="L78" s="9">
        <f t="shared" si="7"/>
        <v>85.76</v>
      </c>
    </row>
    <row r="79" spans="1:12" ht="45.75" thickBot="1">
      <c r="A79" s="3">
        <v>76</v>
      </c>
      <c r="B79" s="4" t="s">
        <v>151</v>
      </c>
      <c r="C79" s="4">
        <v>4641</v>
      </c>
      <c r="D79" s="4" t="s">
        <v>7</v>
      </c>
      <c r="E79" s="4">
        <v>20</v>
      </c>
      <c r="F79" s="7" t="s">
        <v>152</v>
      </c>
      <c r="G79" s="4">
        <v>79</v>
      </c>
      <c r="H79" s="4">
        <f>1260.5*50*18/12</f>
        <v>94537.5</v>
      </c>
      <c r="I79" s="4">
        <v>0</v>
      </c>
      <c r="J79" s="4">
        <v>0</v>
      </c>
      <c r="K79" s="10">
        <v>0</v>
      </c>
      <c r="L79" s="9">
        <f t="shared" si="7"/>
        <v>63.2</v>
      </c>
    </row>
    <row r="80" spans="1:12" ht="15.75" thickBot="1">
      <c r="A80" s="3">
        <v>77</v>
      </c>
      <c r="B80" s="4" t="s">
        <v>153</v>
      </c>
      <c r="C80" s="4">
        <v>4620</v>
      </c>
      <c r="D80" s="4" t="s">
        <v>7</v>
      </c>
      <c r="E80" s="4">
        <v>52</v>
      </c>
      <c r="F80" s="4" t="s">
        <v>154</v>
      </c>
      <c r="G80" s="4">
        <v>84.4</v>
      </c>
      <c r="H80" s="4">
        <f>1260.5*50*18/12</f>
        <v>94537.5</v>
      </c>
      <c r="I80" s="4">
        <v>0</v>
      </c>
      <c r="J80" s="4">
        <v>0</v>
      </c>
      <c r="K80" s="10">
        <v>0</v>
      </c>
      <c r="L80" s="9">
        <f t="shared" si="7"/>
        <v>67.52000000000001</v>
      </c>
    </row>
    <row r="81" spans="1:12" ht="36.75" thickBot="1">
      <c r="A81" s="3">
        <v>78</v>
      </c>
      <c r="B81" s="4" t="s">
        <v>155</v>
      </c>
      <c r="C81" s="4">
        <v>4657</v>
      </c>
      <c r="D81" s="4" t="s">
        <v>7</v>
      </c>
      <c r="E81" s="4">
        <v>19</v>
      </c>
      <c r="F81" s="4" t="s">
        <v>156</v>
      </c>
      <c r="G81" s="4">
        <v>83.8</v>
      </c>
      <c r="H81" s="4">
        <f>1449.575*90*18/12</f>
        <v>195692.625</v>
      </c>
      <c r="I81" s="4">
        <v>0</v>
      </c>
      <c r="J81" s="4">
        <v>0</v>
      </c>
      <c r="K81" s="10">
        <v>0</v>
      </c>
      <c r="L81" s="9">
        <f t="shared" si="7"/>
        <v>67.040000000000006</v>
      </c>
    </row>
    <row r="82" spans="1:12" ht="24.75" thickBot="1">
      <c r="A82" s="13">
        <v>79</v>
      </c>
      <c r="B82" s="9" t="s">
        <v>206</v>
      </c>
      <c r="C82" s="11">
        <v>4675</v>
      </c>
      <c r="D82" s="11" t="s">
        <v>7</v>
      </c>
      <c r="E82" s="11">
        <v>16</v>
      </c>
      <c r="F82" s="11" t="s">
        <v>159</v>
      </c>
      <c r="G82" s="11">
        <v>82.8</v>
      </c>
      <c r="H82" s="11">
        <f>1260.5*50*18/12</f>
        <v>94537.5</v>
      </c>
      <c r="I82" s="11">
        <v>0</v>
      </c>
      <c r="J82" s="11">
        <v>0</v>
      </c>
      <c r="K82" s="11">
        <v>0</v>
      </c>
      <c r="L82" s="11">
        <f t="shared" si="7"/>
        <v>66.239999999999995</v>
      </c>
    </row>
    <row r="83" spans="1:12" ht="24.75" thickBot="1">
      <c r="A83" s="13">
        <v>80</v>
      </c>
      <c r="B83" s="5" t="s">
        <v>208</v>
      </c>
      <c r="C83" s="11">
        <v>4699</v>
      </c>
      <c r="D83" s="11" t="s">
        <v>7</v>
      </c>
      <c r="E83" s="11">
        <v>18</v>
      </c>
      <c r="F83" s="11" t="s">
        <v>162</v>
      </c>
      <c r="G83" s="11">
        <v>80.599999999999994</v>
      </c>
      <c r="H83" s="11">
        <f>1449.575*65*18/12</f>
        <v>141333.5625</v>
      </c>
      <c r="I83" s="11"/>
      <c r="J83" s="11">
        <v>0</v>
      </c>
      <c r="K83" s="11">
        <v>0</v>
      </c>
      <c r="L83" s="11">
        <f t="shared" si="7"/>
        <v>64.48</v>
      </c>
    </row>
    <row r="84" spans="1:12" ht="24.75" thickBot="1">
      <c r="A84" s="19">
        <v>81</v>
      </c>
      <c r="B84" s="18" t="s">
        <v>163</v>
      </c>
      <c r="C84" s="18">
        <v>4700</v>
      </c>
      <c r="D84" s="18" t="s">
        <v>7</v>
      </c>
      <c r="E84" s="18">
        <v>18</v>
      </c>
      <c r="F84" s="18" t="s">
        <v>162</v>
      </c>
      <c r="G84" s="18">
        <v>80.599999999999994</v>
      </c>
      <c r="H84" s="18">
        <f>1449.575*65*18/12</f>
        <v>141333.5625</v>
      </c>
      <c r="I84" s="18">
        <v>0</v>
      </c>
      <c r="J84" s="18">
        <v>0</v>
      </c>
      <c r="K84" s="9">
        <v>0</v>
      </c>
      <c r="L84" s="9">
        <f t="shared" si="7"/>
        <v>64.48</v>
      </c>
    </row>
    <row r="85" spans="1:12" ht="24.75" thickBot="1">
      <c r="A85" s="19">
        <v>82</v>
      </c>
      <c r="B85" s="18" t="s">
        <v>207</v>
      </c>
      <c r="C85" s="9">
        <v>4701</v>
      </c>
      <c r="D85" s="9" t="s">
        <v>7</v>
      </c>
      <c r="E85" s="9">
        <v>18</v>
      </c>
      <c r="F85" s="9" t="s">
        <v>162</v>
      </c>
      <c r="G85" s="9">
        <v>80.599999999999994</v>
      </c>
      <c r="H85" s="9">
        <f>1449.575*90*18/12</f>
        <v>195692.625</v>
      </c>
      <c r="I85" s="9">
        <v>0</v>
      </c>
      <c r="J85" s="9">
        <v>0</v>
      </c>
      <c r="K85" s="9">
        <v>0</v>
      </c>
      <c r="L85" s="11">
        <f t="shared" si="7"/>
        <v>64.48</v>
      </c>
    </row>
    <row r="86" spans="1:12" ht="15.75" thickBot="1">
      <c r="A86" s="3">
        <v>83</v>
      </c>
      <c r="B86" s="4" t="s">
        <v>166</v>
      </c>
      <c r="C86" s="4">
        <v>4697</v>
      </c>
      <c r="D86" s="4" t="s">
        <v>7</v>
      </c>
      <c r="E86" s="4">
        <v>13</v>
      </c>
      <c r="F86" s="4" t="s">
        <v>167</v>
      </c>
      <c r="G86" s="4">
        <v>84.1</v>
      </c>
      <c r="H86" s="4">
        <f>1449.575*50*18/12</f>
        <v>108718.125</v>
      </c>
      <c r="I86" s="4">
        <v>0</v>
      </c>
      <c r="J86" s="4">
        <v>0</v>
      </c>
      <c r="K86" s="10">
        <v>0</v>
      </c>
      <c r="L86" s="9">
        <f t="shared" si="7"/>
        <v>67.28</v>
      </c>
    </row>
    <row r="87" spans="1:12" ht="24.75" thickBot="1">
      <c r="A87" s="3">
        <v>84</v>
      </c>
      <c r="B87" s="4" t="s">
        <v>168</v>
      </c>
      <c r="C87" s="4">
        <v>4698</v>
      </c>
      <c r="D87" s="4" t="s">
        <v>7</v>
      </c>
      <c r="E87" s="4">
        <v>14</v>
      </c>
      <c r="F87" s="4" t="s">
        <v>124</v>
      </c>
      <c r="G87" s="4">
        <v>80.900000000000006</v>
      </c>
      <c r="H87" s="4">
        <f>1260.5*168*14/12</f>
        <v>247058</v>
      </c>
      <c r="I87" s="4">
        <v>0</v>
      </c>
      <c r="J87" s="4">
        <v>0</v>
      </c>
      <c r="K87" s="10">
        <v>0</v>
      </c>
      <c r="L87" s="9">
        <f t="shared" si="7"/>
        <v>64.720000000000013</v>
      </c>
    </row>
    <row r="88" spans="1:12" ht="36.75" thickBot="1">
      <c r="A88" s="3">
        <v>85</v>
      </c>
      <c r="B88" s="4" t="s">
        <v>169</v>
      </c>
      <c r="C88" s="4">
        <v>4604</v>
      </c>
      <c r="D88" s="4" t="s">
        <v>7</v>
      </c>
      <c r="E88" s="4">
        <v>28</v>
      </c>
      <c r="F88" s="4" t="s">
        <v>170</v>
      </c>
      <c r="G88" s="4">
        <v>88</v>
      </c>
      <c r="H88" s="4">
        <f>1260.5*50*18/12</f>
        <v>94537.5</v>
      </c>
      <c r="I88" s="4">
        <v>0</v>
      </c>
      <c r="J88" s="4">
        <v>0</v>
      </c>
      <c r="K88" s="10">
        <v>0</v>
      </c>
      <c r="L88" s="9">
        <f t="shared" ref="L88:L89" si="11">(G88*80%)+(K88*20%)</f>
        <v>70.400000000000006</v>
      </c>
    </row>
    <row r="89" spans="1:12" ht="15.75" thickBot="1">
      <c r="A89" s="3">
        <v>86</v>
      </c>
      <c r="B89" s="4" t="s">
        <v>171</v>
      </c>
      <c r="C89" s="4">
        <v>4648</v>
      </c>
      <c r="D89" s="4" t="s">
        <v>7</v>
      </c>
      <c r="E89" s="4">
        <v>24</v>
      </c>
      <c r="F89" s="4" t="s">
        <v>172</v>
      </c>
      <c r="G89" s="4">
        <v>85.6</v>
      </c>
      <c r="H89" s="4">
        <f>1260.5*50*18/12</f>
        <v>94537.5</v>
      </c>
      <c r="I89" s="4">
        <v>0</v>
      </c>
      <c r="J89" s="4">
        <v>0</v>
      </c>
      <c r="K89" s="10">
        <v>0</v>
      </c>
      <c r="L89" s="9">
        <f t="shared" si="11"/>
        <v>68.48</v>
      </c>
    </row>
  </sheetData>
  <mergeCells count="1">
    <mergeCell ref="B1:K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9"/>
  <sheetViews>
    <sheetView topLeftCell="C1" workbookViewId="0">
      <selection activeCell="P7" sqref="P7"/>
    </sheetView>
  </sheetViews>
  <sheetFormatPr defaultRowHeight="15"/>
  <cols>
    <col min="1" max="1" width="3.7109375" style="8" bestFit="1" customWidth="1"/>
    <col min="2" max="2" width="34.85546875" style="8" customWidth="1"/>
    <col min="3" max="3" width="4.42578125" style="8" bestFit="1" customWidth="1"/>
    <col min="4" max="4" width="8.140625" style="8" bestFit="1" customWidth="1"/>
    <col min="5" max="5" width="6.85546875" style="8" bestFit="1" customWidth="1"/>
    <col min="6" max="6" width="17.85546875" style="8" customWidth="1"/>
    <col min="7" max="7" width="9.140625" style="8"/>
    <col min="8" max="8" width="10" style="8" bestFit="1" customWidth="1"/>
    <col min="9" max="10" width="9.140625" style="8"/>
    <col min="11" max="11" width="9" style="8" bestFit="1" customWidth="1"/>
    <col min="12" max="16384" width="9.140625" style="8"/>
  </cols>
  <sheetData>
    <row r="1" spans="1:14" ht="38.25" customHeight="1">
      <c r="B1" s="36" t="s">
        <v>210</v>
      </c>
      <c r="C1" s="36"/>
      <c r="D1" s="36"/>
      <c r="E1" s="36"/>
      <c r="F1" s="36"/>
      <c r="G1" s="36"/>
      <c r="H1" s="36"/>
      <c r="I1" s="36"/>
      <c r="J1" s="36"/>
      <c r="K1" s="36"/>
    </row>
    <row r="2" spans="1:14" ht="15.75" thickBot="1">
      <c r="B2" s="21"/>
    </row>
    <row r="3" spans="1:14" ht="57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214</v>
      </c>
      <c r="H3" s="2" t="s">
        <v>174</v>
      </c>
      <c r="I3" s="2" t="s">
        <v>175</v>
      </c>
      <c r="J3" s="2" t="s">
        <v>176</v>
      </c>
      <c r="K3" s="2" t="s">
        <v>178</v>
      </c>
      <c r="L3" s="2" t="s">
        <v>177</v>
      </c>
      <c r="M3" s="38" t="s">
        <v>215</v>
      </c>
      <c r="N3" s="2" t="s">
        <v>218</v>
      </c>
    </row>
    <row r="4" spans="1:14" ht="24.75" thickBot="1">
      <c r="A4" s="25">
        <v>35</v>
      </c>
      <c r="B4" s="4" t="s">
        <v>191</v>
      </c>
      <c r="C4" s="4">
        <v>4690</v>
      </c>
      <c r="D4" s="4" t="s">
        <v>7</v>
      </c>
      <c r="E4" s="4">
        <v>1</v>
      </c>
      <c r="F4" s="4" t="s">
        <v>73</v>
      </c>
      <c r="G4" s="4">
        <v>93.1</v>
      </c>
      <c r="H4" s="4">
        <f>1449.575*50*18/12</f>
        <v>108718.125</v>
      </c>
      <c r="I4" s="4">
        <v>0</v>
      </c>
      <c r="J4" s="4">
        <v>0</v>
      </c>
      <c r="K4" s="9">
        <v>0</v>
      </c>
      <c r="L4" s="9">
        <f t="shared" ref="L4:L35" si="0">(G4*80%)+(K4*20%)</f>
        <v>74.48</v>
      </c>
      <c r="M4" s="39">
        <v>18</v>
      </c>
      <c r="N4" s="40">
        <v>50</v>
      </c>
    </row>
    <row r="5" spans="1:14" ht="24.75" thickBot="1">
      <c r="A5" s="25">
        <v>28</v>
      </c>
      <c r="B5" s="4" t="s">
        <v>190</v>
      </c>
      <c r="C5" s="4">
        <v>4606</v>
      </c>
      <c r="D5" s="4" t="s">
        <v>7</v>
      </c>
      <c r="E5" s="4">
        <v>2</v>
      </c>
      <c r="F5" s="4" t="s">
        <v>60</v>
      </c>
      <c r="G5" s="4">
        <v>88</v>
      </c>
      <c r="H5" s="4">
        <f>1449.575*75*18/12</f>
        <v>163077.1875</v>
      </c>
      <c r="I5" s="4">
        <v>0</v>
      </c>
      <c r="J5" s="4">
        <v>0</v>
      </c>
      <c r="K5" s="23">
        <v>0</v>
      </c>
      <c r="L5" s="9">
        <f t="shared" si="0"/>
        <v>70.400000000000006</v>
      </c>
      <c r="M5" s="39">
        <v>18</v>
      </c>
      <c r="N5" s="40">
        <v>75</v>
      </c>
    </row>
    <row r="6" spans="1:14" ht="24.75" thickBot="1">
      <c r="A6" s="25">
        <v>73</v>
      </c>
      <c r="B6" s="4" t="s">
        <v>146</v>
      </c>
      <c r="C6" s="4">
        <v>4621</v>
      </c>
      <c r="D6" s="4" t="s">
        <v>7</v>
      </c>
      <c r="E6" s="4">
        <v>3</v>
      </c>
      <c r="F6" s="4" t="s">
        <v>147</v>
      </c>
      <c r="G6" s="4">
        <v>89</v>
      </c>
      <c r="H6" s="4">
        <f>1254.2*75*18/12</f>
        <v>141097.5</v>
      </c>
      <c r="I6" s="4">
        <v>0.5</v>
      </c>
      <c r="J6" s="4">
        <v>0.5</v>
      </c>
      <c r="K6" s="23">
        <v>100</v>
      </c>
      <c r="L6" s="9">
        <f t="shared" si="0"/>
        <v>91.2</v>
      </c>
      <c r="M6" s="39">
        <v>18</v>
      </c>
      <c r="N6" s="40">
        <v>75</v>
      </c>
    </row>
    <row r="7" spans="1:14" ht="24.75" thickBot="1">
      <c r="A7" s="19">
        <v>74</v>
      </c>
      <c r="B7" s="18" t="s">
        <v>148</v>
      </c>
      <c r="C7" s="22">
        <v>4622</v>
      </c>
      <c r="D7" s="22" t="s">
        <v>7</v>
      </c>
      <c r="E7" s="22">
        <v>3</v>
      </c>
      <c r="F7" s="22" t="s">
        <v>147</v>
      </c>
      <c r="G7" s="22">
        <v>89</v>
      </c>
      <c r="H7" s="22">
        <f>1254.2*50*18/12</f>
        <v>94065</v>
      </c>
      <c r="I7" s="22">
        <v>0.5</v>
      </c>
      <c r="J7" s="22">
        <v>0.5</v>
      </c>
      <c r="K7" s="22">
        <v>100</v>
      </c>
      <c r="L7" s="22">
        <f t="shared" si="0"/>
        <v>91.2</v>
      </c>
      <c r="M7" s="39">
        <v>18</v>
      </c>
      <c r="N7" s="40">
        <v>50</v>
      </c>
    </row>
    <row r="8" spans="1:14" ht="24.75" thickBot="1">
      <c r="A8" s="19">
        <v>1</v>
      </c>
      <c r="B8" s="18" t="s">
        <v>6</v>
      </c>
      <c r="C8" s="9">
        <v>4647</v>
      </c>
      <c r="D8" s="9" t="s">
        <v>7</v>
      </c>
      <c r="E8" s="9">
        <v>4</v>
      </c>
      <c r="F8" s="9" t="s">
        <v>8</v>
      </c>
      <c r="G8" s="9">
        <v>88.5</v>
      </c>
      <c r="H8" s="9">
        <f>50*1260.5*18/12</f>
        <v>94537.5</v>
      </c>
      <c r="I8" s="9">
        <v>0</v>
      </c>
      <c r="J8" s="9">
        <v>0</v>
      </c>
      <c r="K8" s="9">
        <v>0</v>
      </c>
      <c r="L8" s="22">
        <f t="shared" si="0"/>
        <v>70.8</v>
      </c>
      <c r="M8" s="39">
        <v>18</v>
      </c>
      <c r="N8" s="40">
        <v>50</v>
      </c>
    </row>
    <row r="9" spans="1:14" ht="24.75" thickBot="1">
      <c r="A9" s="25">
        <v>2</v>
      </c>
      <c r="B9" s="4" t="s">
        <v>9</v>
      </c>
      <c r="C9" s="4">
        <v>4625</v>
      </c>
      <c r="D9" s="4" t="s">
        <v>7</v>
      </c>
      <c r="E9" s="4">
        <v>4</v>
      </c>
      <c r="F9" s="4" t="s">
        <v>8</v>
      </c>
      <c r="G9" s="4">
        <v>88.5</v>
      </c>
      <c r="H9" s="4">
        <f>75*1260.5*18/12</f>
        <v>141806.25</v>
      </c>
      <c r="I9" s="4">
        <v>0</v>
      </c>
      <c r="J9" s="4">
        <v>0</v>
      </c>
      <c r="K9" s="23">
        <v>0</v>
      </c>
      <c r="L9" s="9">
        <f t="shared" si="0"/>
        <v>70.8</v>
      </c>
      <c r="M9" s="39">
        <v>18</v>
      </c>
      <c r="N9" s="40">
        <v>75</v>
      </c>
    </row>
    <row r="10" spans="1:14" ht="36.75" thickBot="1">
      <c r="A10" s="25">
        <v>22</v>
      </c>
      <c r="B10" s="4" t="s">
        <v>46</v>
      </c>
      <c r="C10" s="4">
        <v>4650</v>
      </c>
      <c r="D10" s="4" t="s">
        <v>7</v>
      </c>
      <c r="E10" s="4">
        <v>5</v>
      </c>
      <c r="F10" s="4" t="s">
        <v>47</v>
      </c>
      <c r="G10" s="4">
        <v>88</v>
      </c>
      <c r="H10" s="4">
        <f>50*1247.89*18/12</f>
        <v>93591.750000000015</v>
      </c>
      <c r="I10" s="4">
        <v>1</v>
      </c>
      <c r="J10" s="4">
        <v>1</v>
      </c>
      <c r="K10" s="23">
        <f>(I10/J10)*100</f>
        <v>100</v>
      </c>
      <c r="L10" s="9">
        <f t="shared" si="0"/>
        <v>90.4</v>
      </c>
      <c r="M10" s="39">
        <v>18</v>
      </c>
      <c r="N10" s="40">
        <v>50</v>
      </c>
    </row>
    <row r="11" spans="1:14" ht="24.75" thickBot="1">
      <c r="A11" s="25">
        <v>32</v>
      </c>
      <c r="B11" s="4" t="s">
        <v>65</v>
      </c>
      <c r="C11" s="4">
        <v>4607</v>
      </c>
      <c r="D11" s="4" t="s">
        <v>7</v>
      </c>
      <c r="E11" s="4">
        <v>6</v>
      </c>
      <c r="F11" s="4" t="s">
        <v>66</v>
      </c>
      <c r="G11" s="4">
        <v>90</v>
      </c>
      <c r="H11" s="4">
        <f>1449.575*50*18/12</f>
        <v>108718.125</v>
      </c>
      <c r="I11" s="4">
        <v>0</v>
      </c>
      <c r="J11" s="4">
        <v>0</v>
      </c>
      <c r="K11" s="23">
        <v>0</v>
      </c>
      <c r="L11" s="9">
        <f t="shared" si="0"/>
        <v>72</v>
      </c>
      <c r="M11" s="39">
        <v>18</v>
      </c>
      <c r="N11" s="40">
        <v>50</v>
      </c>
    </row>
    <row r="12" spans="1:14" ht="24.75" thickBot="1">
      <c r="A12" s="25">
        <v>54</v>
      </c>
      <c r="B12" s="4" t="s">
        <v>106</v>
      </c>
      <c r="C12" s="4">
        <v>4692</v>
      </c>
      <c r="D12" s="4" t="s">
        <v>7</v>
      </c>
      <c r="E12" s="4">
        <v>7</v>
      </c>
      <c r="F12" s="4" t="s">
        <v>107</v>
      </c>
      <c r="G12" s="4">
        <v>89.3</v>
      </c>
      <c r="H12" s="4">
        <f>1260.5*50*18/12</f>
        <v>94537.5</v>
      </c>
      <c r="I12" s="4">
        <v>0</v>
      </c>
      <c r="J12" s="4">
        <v>0</v>
      </c>
      <c r="K12" s="23">
        <v>0</v>
      </c>
      <c r="L12" s="9">
        <f t="shared" si="0"/>
        <v>71.44</v>
      </c>
      <c r="M12" s="39">
        <v>18</v>
      </c>
      <c r="N12" s="40">
        <v>50</v>
      </c>
    </row>
    <row r="13" spans="1:14" ht="24.75" thickBot="1">
      <c r="A13" s="25">
        <v>10</v>
      </c>
      <c r="B13" s="4" t="s">
        <v>26</v>
      </c>
      <c r="C13" s="4">
        <v>4637</v>
      </c>
      <c r="D13" s="4" t="s">
        <v>7</v>
      </c>
      <c r="E13" s="4">
        <v>8</v>
      </c>
      <c r="F13" s="4" t="s">
        <v>27</v>
      </c>
      <c r="G13" s="4">
        <v>82.5</v>
      </c>
      <c r="H13" s="4">
        <f>50*1260.5*18/12</f>
        <v>94537.5</v>
      </c>
      <c r="I13" s="4">
        <v>0</v>
      </c>
      <c r="J13" s="4">
        <v>0</v>
      </c>
      <c r="K13" s="23">
        <v>0</v>
      </c>
      <c r="L13" s="9">
        <f t="shared" si="0"/>
        <v>66</v>
      </c>
      <c r="M13" s="39">
        <v>18</v>
      </c>
      <c r="N13" s="40">
        <v>50</v>
      </c>
    </row>
    <row r="14" spans="1:14" ht="24.75" thickBot="1">
      <c r="A14" s="25">
        <v>62</v>
      </c>
      <c r="B14" s="4" t="s">
        <v>121</v>
      </c>
      <c r="C14" s="4">
        <v>4704</v>
      </c>
      <c r="D14" s="4" t="s">
        <v>7</v>
      </c>
      <c r="E14" s="4">
        <v>9</v>
      </c>
      <c r="F14" s="4" t="s">
        <v>122</v>
      </c>
      <c r="G14" s="6">
        <v>78.2</v>
      </c>
      <c r="H14" s="6">
        <f>1248*50*18/12</f>
        <v>93600</v>
      </c>
      <c r="I14" s="6">
        <v>1</v>
      </c>
      <c r="J14" s="6">
        <v>1</v>
      </c>
      <c r="K14" s="25">
        <v>100</v>
      </c>
      <c r="L14" s="9">
        <f t="shared" si="0"/>
        <v>82.56</v>
      </c>
      <c r="M14" s="39">
        <v>18</v>
      </c>
      <c r="N14" s="40">
        <v>50</v>
      </c>
    </row>
    <row r="15" spans="1:14" ht="15.75" thickBot="1">
      <c r="A15" s="25">
        <v>55</v>
      </c>
      <c r="B15" s="4" t="s">
        <v>200</v>
      </c>
      <c r="C15" s="4">
        <v>4640</v>
      </c>
      <c r="D15" s="4" t="s">
        <v>7</v>
      </c>
      <c r="E15" s="4">
        <v>10</v>
      </c>
      <c r="F15" s="4" t="s">
        <v>110</v>
      </c>
      <c r="G15" s="4">
        <v>91.2</v>
      </c>
      <c r="H15" s="4">
        <f>1260.5*50*18/12</f>
        <v>94537.5</v>
      </c>
      <c r="I15" s="4">
        <v>0</v>
      </c>
      <c r="J15" s="4">
        <v>0</v>
      </c>
      <c r="K15" s="23">
        <v>0</v>
      </c>
      <c r="L15" s="9">
        <f t="shared" si="0"/>
        <v>72.960000000000008</v>
      </c>
      <c r="M15" s="39">
        <v>18</v>
      </c>
      <c r="N15" s="40">
        <v>50</v>
      </c>
    </row>
    <row r="16" spans="1:14" ht="24.75" thickBot="1">
      <c r="A16" s="15">
        <v>60</v>
      </c>
      <c r="B16" s="9" t="s">
        <v>201</v>
      </c>
      <c r="C16" s="17">
        <v>4540</v>
      </c>
      <c r="D16" s="22" t="s">
        <v>11</v>
      </c>
      <c r="E16" s="22">
        <v>11</v>
      </c>
      <c r="F16" s="22" t="s">
        <v>118</v>
      </c>
      <c r="G16" s="22">
        <v>88.5</v>
      </c>
      <c r="H16" s="4">
        <f>1449.575*50*18/12</f>
        <v>108718.125</v>
      </c>
      <c r="I16" s="4">
        <v>0</v>
      </c>
      <c r="J16" s="4">
        <v>0</v>
      </c>
      <c r="K16" s="23">
        <v>0</v>
      </c>
      <c r="L16" s="9">
        <f t="shared" si="0"/>
        <v>70.8</v>
      </c>
      <c r="M16" s="39">
        <v>18</v>
      </c>
      <c r="N16" s="40">
        <v>50</v>
      </c>
    </row>
    <row r="17" spans="1:14" ht="15.75" thickBot="1">
      <c r="A17" s="15">
        <v>34</v>
      </c>
      <c r="B17" s="9" t="s">
        <v>69</v>
      </c>
      <c r="C17" s="17">
        <v>4592</v>
      </c>
      <c r="D17" s="22" t="s">
        <v>11</v>
      </c>
      <c r="E17" s="22">
        <v>12</v>
      </c>
      <c r="F17" s="22" t="s">
        <v>70</v>
      </c>
      <c r="G17" s="22">
        <v>90.8</v>
      </c>
      <c r="H17" s="4">
        <f>1449.575*90*18/12</f>
        <v>195692.625</v>
      </c>
      <c r="I17" s="4">
        <v>0</v>
      </c>
      <c r="J17" s="4">
        <v>0</v>
      </c>
      <c r="K17" s="23">
        <v>0</v>
      </c>
      <c r="L17" s="9">
        <f t="shared" si="0"/>
        <v>72.64</v>
      </c>
      <c r="M17" s="39">
        <v>18</v>
      </c>
      <c r="N17" s="40">
        <v>90</v>
      </c>
    </row>
    <row r="18" spans="1:14" ht="15.75" thickBot="1">
      <c r="A18" s="15">
        <v>83</v>
      </c>
      <c r="B18" s="9" t="s">
        <v>166</v>
      </c>
      <c r="C18" s="17">
        <v>4697</v>
      </c>
      <c r="D18" s="22" t="s">
        <v>7</v>
      </c>
      <c r="E18" s="22">
        <v>13</v>
      </c>
      <c r="F18" s="22" t="s">
        <v>167</v>
      </c>
      <c r="G18" s="22">
        <v>84.1</v>
      </c>
      <c r="H18" s="4">
        <f>1449.575*50*18/12</f>
        <v>108718.125</v>
      </c>
      <c r="I18" s="4">
        <v>0</v>
      </c>
      <c r="J18" s="4">
        <v>0</v>
      </c>
      <c r="K18" s="23">
        <v>0</v>
      </c>
      <c r="L18" s="9">
        <f t="shared" si="0"/>
        <v>67.28</v>
      </c>
      <c r="M18" s="39">
        <v>18</v>
      </c>
      <c r="N18" s="40">
        <v>50</v>
      </c>
    </row>
    <row r="19" spans="1:14" ht="24.75" thickBot="1">
      <c r="A19" s="15">
        <v>63</v>
      </c>
      <c r="B19" s="9" t="s">
        <v>123</v>
      </c>
      <c r="C19" s="17">
        <v>4695</v>
      </c>
      <c r="D19" s="22" t="s">
        <v>7</v>
      </c>
      <c r="E19" s="22">
        <v>14</v>
      </c>
      <c r="F19" s="22" t="s">
        <v>124</v>
      </c>
      <c r="G19" s="24">
        <v>86.5</v>
      </c>
      <c r="H19" s="6">
        <f>1134.45*43*18/12</f>
        <v>73172.024999999994</v>
      </c>
      <c r="I19" s="6">
        <v>10</v>
      </c>
      <c r="J19" s="6">
        <v>10</v>
      </c>
      <c r="K19" s="25">
        <v>100</v>
      </c>
      <c r="L19" s="9">
        <f t="shared" si="0"/>
        <v>89.2</v>
      </c>
      <c r="M19" s="39">
        <v>18</v>
      </c>
      <c r="N19" s="40">
        <v>43</v>
      </c>
    </row>
    <row r="20" spans="1:14" ht="24.75" thickBot="1">
      <c r="A20" s="15">
        <v>84</v>
      </c>
      <c r="B20" s="9" t="s">
        <v>168</v>
      </c>
      <c r="C20" s="17">
        <v>4698</v>
      </c>
      <c r="D20" s="22" t="s">
        <v>7</v>
      </c>
      <c r="E20" s="22">
        <v>14</v>
      </c>
      <c r="F20" s="22" t="s">
        <v>124</v>
      </c>
      <c r="G20" s="22">
        <v>80.900000000000006</v>
      </c>
      <c r="H20" s="37">
        <v>247057.44</v>
      </c>
      <c r="I20" s="4">
        <v>0</v>
      </c>
      <c r="J20" s="4">
        <v>0</v>
      </c>
      <c r="K20" s="23">
        <v>0</v>
      </c>
      <c r="L20" s="9">
        <f t="shared" si="0"/>
        <v>64.720000000000013</v>
      </c>
      <c r="M20" s="39">
        <v>14</v>
      </c>
      <c r="N20" s="40">
        <v>168</v>
      </c>
    </row>
    <row r="21" spans="1:14" ht="15.75" thickBot="1">
      <c r="A21" s="24">
        <v>39</v>
      </c>
      <c r="B21" s="18" t="s">
        <v>82</v>
      </c>
      <c r="C21" s="9">
        <v>4676</v>
      </c>
      <c r="D21" s="18" t="s">
        <v>7</v>
      </c>
      <c r="E21" s="18">
        <v>15</v>
      </c>
      <c r="F21" s="18" t="s">
        <v>83</v>
      </c>
      <c r="G21" s="18">
        <v>87.8</v>
      </c>
      <c r="H21" s="4">
        <f>1449.575*50*18/12</f>
        <v>108718.125</v>
      </c>
      <c r="I21" s="4">
        <v>0</v>
      </c>
      <c r="J21" s="4">
        <v>0</v>
      </c>
      <c r="K21" s="23">
        <v>0</v>
      </c>
      <c r="L21" s="9">
        <f t="shared" si="0"/>
        <v>70.239999999999995</v>
      </c>
      <c r="M21" s="39">
        <v>18</v>
      </c>
      <c r="N21" s="40">
        <v>50</v>
      </c>
    </row>
    <row r="22" spans="1:14" ht="24.75" thickBot="1">
      <c r="A22" s="19">
        <v>79</v>
      </c>
      <c r="B22" s="9" t="s">
        <v>206</v>
      </c>
      <c r="C22" s="23">
        <v>4675</v>
      </c>
      <c r="D22" s="4" t="s">
        <v>7</v>
      </c>
      <c r="E22" s="4">
        <v>16</v>
      </c>
      <c r="F22" s="4" t="s">
        <v>159</v>
      </c>
      <c r="G22" s="4">
        <v>82.8</v>
      </c>
      <c r="H22" s="4">
        <f>1260.5*50*18/12</f>
        <v>94537.5</v>
      </c>
      <c r="I22" s="4">
        <v>0</v>
      </c>
      <c r="J22" s="4">
        <v>0</v>
      </c>
      <c r="K22" s="23">
        <v>0</v>
      </c>
      <c r="L22" s="9">
        <f t="shared" si="0"/>
        <v>66.239999999999995</v>
      </c>
      <c r="M22" s="39">
        <v>18</v>
      </c>
      <c r="N22" s="40">
        <v>50</v>
      </c>
    </row>
    <row r="23" spans="1:14" ht="24.75" thickBot="1">
      <c r="A23" s="25">
        <v>40</v>
      </c>
      <c r="B23" s="9" t="s">
        <v>193</v>
      </c>
      <c r="C23" s="9">
        <v>4696</v>
      </c>
      <c r="D23" s="18" t="s">
        <v>7</v>
      </c>
      <c r="E23" s="18">
        <v>17</v>
      </c>
      <c r="F23" s="18" t="s">
        <v>85</v>
      </c>
      <c r="G23" s="18">
        <v>86.4</v>
      </c>
      <c r="H23" s="4">
        <f>1449.575*50*18/12</f>
        <v>108718.125</v>
      </c>
      <c r="I23" s="4">
        <v>0</v>
      </c>
      <c r="J23" s="4">
        <v>0</v>
      </c>
      <c r="K23" s="23">
        <v>0</v>
      </c>
      <c r="L23" s="9">
        <f t="shared" si="0"/>
        <v>69.12</v>
      </c>
      <c r="M23" s="39">
        <v>18</v>
      </c>
      <c r="N23" s="40">
        <v>50</v>
      </c>
    </row>
    <row r="24" spans="1:14" ht="24.75" thickBot="1">
      <c r="A24" s="16">
        <v>80</v>
      </c>
      <c r="B24" s="23" t="s">
        <v>208</v>
      </c>
      <c r="C24" s="23">
        <v>4699</v>
      </c>
      <c r="D24" s="4" t="s">
        <v>7</v>
      </c>
      <c r="E24" s="4">
        <v>18</v>
      </c>
      <c r="F24" s="4" t="s">
        <v>162</v>
      </c>
      <c r="G24" s="4">
        <v>80.599999999999994</v>
      </c>
      <c r="H24" s="4">
        <f>1449.575*65*18/12</f>
        <v>141333.5625</v>
      </c>
      <c r="I24" s="4"/>
      <c r="J24" s="4">
        <v>0</v>
      </c>
      <c r="K24" s="23">
        <v>0</v>
      </c>
      <c r="L24" s="23">
        <f t="shared" si="0"/>
        <v>64.48</v>
      </c>
      <c r="M24" s="39">
        <v>18</v>
      </c>
      <c r="N24" s="40">
        <v>65</v>
      </c>
    </row>
    <row r="25" spans="1:14" ht="24.75" thickBot="1">
      <c r="A25" s="25">
        <v>81</v>
      </c>
      <c r="B25" s="4" t="s">
        <v>163</v>
      </c>
      <c r="C25" s="4">
        <v>4700</v>
      </c>
      <c r="D25" s="4" t="s">
        <v>7</v>
      </c>
      <c r="E25" s="4">
        <v>18</v>
      </c>
      <c r="F25" s="4" t="s">
        <v>162</v>
      </c>
      <c r="G25" s="4">
        <v>80.599999999999994</v>
      </c>
      <c r="H25" s="4">
        <f>1449.575*65*18/12</f>
        <v>141333.5625</v>
      </c>
      <c r="I25" s="4">
        <v>0</v>
      </c>
      <c r="J25" s="4">
        <v>0</v>
      </c>
      <c r="K25" s="23">
        <v>0</v>
      </c>
      <c r="L25" s="9">
        <f t="shared" si="0"/>
        <v>64.48</v>
      </c>
      <c r="M25" s="39">
        <v>18</v>
      </c>
      <c r="N25" s="40">
        <v>65</v>
      </c>
    </row>
    <row r="26" spans="1:14" ht="24.75" thickBot="1">
      <c r="A26" s="25">
        <v>82</v>
      </c>
      <c r="B26" s="4" t="s">
        <v>207</v>
      </c>
      <c r="C26" s="4">
        <v>4701</v>
      </c>
      <c r="D26" s="4" t="s">
        <v>7</v>
      </c>
      <c r="E26" s="4">
        <v>18</v>
      </c>
      <c r="F26" s="4" t="s">
        <v>162</v>
      </c>
      <c r="G26" s="4">
        <v>80.599999999999994</v>
      </c>
      <c r="H26" s="4">
        <f>1449.575*90*18/12</f>
        <v>195692.625</v>
      </c>
      <c r="I26" s="4">
        <v>0</v>
      </c>
      <c r="J26" s="4">
        <v>0</v>
      </c>
      <c r="K26" s="23">
        <v>0</v>
      </c>
      <c r="L26" s="9">
        <f t="shared" si="0"/>
        <v>64.48</v>
      </c>
      <c r="M26" s="39">
        <v>18</v>
      </c>
      <c r="N26" s="40">
        <v>90</v>
      </c>
    </row>
    <row r="27" spans="1:14" ht="36.75" thickBot="1">
      <c r="A27" s="25">
        <v>78</v>
      </c>
      <c r="B27" s="4" t="s">
        <v>155</v>
      </c>
      <c r="C27" s="4">
        <v>4657</v>
      </c>
      <c r="D27" s="4" t="s">
        <v>7</v>
      </c>
      <c r="E27" s="4">
        <v>19</v>
      </c>
      <c r="F27" s="4" t="s">
        <v>156</v>
      </c>
      <c r="G27" s="4">
        <v>83.8</v>
      </c>
      <c r="H27" s="4">
        <f>1449.575*90*18/12</f>
        <v>195692.625</v>
      </c>
      <c r="I27" s="4">
        <v>0</v>
      </c>
      <c r="J27" s="4">
        <v>0</v>
      </c>
      <c r="K27" s="23">
        <v>0</v>
      </c>
      <c r="L27" s="9">
        <f t="shared" si="0"/>
        <v>67.040000000000006</v>
      </c>
      <c r="M27" s="39">
        <v>18</v>
      </c>
      <c r="N27" s="40">
        <v>50</v>
      </c>
    </row>
    <row r="28" spans="1:14" ht="45.75" thickBot="1">
      <c r="A28" s="24">
        <v>76</v>
      </c>
      <c r="B28" s="9" t="s">
        <v>151</v>
      </c>
      <c r="C28" s="22">
        <v>4641</v>
      </c>
      <c r="D28" s="22" t="s">
        <v>7</v>
      </c>
      <c r="E28" s="22">
        <v>20</v>
      </c>
      <c r="F28" s="26" t="s">
        <v>152</v>
      </c>
      <c r="G28" s="22">
        <v>79</v>
      </c>
      <c r="H28" s="22">
        <f>1260.5*50*18/12</f>
        <v>94537.5</v>
      </c>
      <c r="I28" s="22">
        <v>0</v>
      </c>
      <c r="J28" s="22">
        <v>0</v>
      </c>
      <c r="K28" s="22">
        <v>0</v>
      </c>
      <c r="L28" s="22">
        <f t="shared" si="0"/>
        <v>63.2</v>
      </c>
      <c r="M28" s="39">
        <v>18</v>
      </c>
      <c r="N28" s="40">
        <v>50</v>
      </c>
    </row>
    <row r="29" spans="1:14" ht="24.75" thickBot="1">
      <c r="A29" s="24">
        <v>23</v>
      </c>
      <c r="B29" s="9" t="s">
        <v>48</v>
      </c>
      <c r="C29" s="22">
        <v>4588</v>
      </c>
      <c r="D29" s="22" t="s">
        <v>11</v>
      </c>
      <c r="E29" s="22">
        <v>21</v>
      </c>
      <c r="F29" s="22" t="s">
        <v>49</v>
      </c>
      <c r="G29" s="22">
        <v>77</v>
      </c>
      <c r="H29" s="22">
        <f>50*1260.5*18/12</f>
        <v>94537.5</v>
      </c>
      <c r="I29" s="22">
        <v>0</v>
      </c>
      <c r="J29" s="22">
        <v>0</v>
      </c>
      <c r="K29" s="22">
        <v>0</v>
      </c>
      <c r="L29" s="22">
        <f t="shared" si="0"/>
        <v>61.6</v>
      </c>
      <c r="M29" s="39">
        <v>18</v>
      </c>
      <c r="N29" s="40">
        <v>50</v>
      </c>
    </row>
    <row r="30" spans="1:14" ht="24.75" thickBot="1">
      <c r="A30" s="24">
        <v>24</v>
      </c>
      <c r="B30" s="9" t="s">
        <v>50</v>
      </c>
      <c r="C30" s="22">
        <v>4651</v>
      </c>
      <c r="D30" s="22" t="s">
        <v>7</v>
      </c>
      <c r="E30" s="22">
        <v>21</v>
      </c>
      <c r="F30" s="22" t="s">
        <v>49</v>
      </c>
      <c r="G30" s="22">
        <v>77</v>
      </c>
      <c r="H30" s="22">
        <f>50*1260.5*18/12</f>
        <v>94537.5</v>
      </c>
      <c r="I30" s="22">
        <v>0</v>
      </c>
      <c r="J30" s="22"/>
      <c r="K30" s="22"/>
      <c r="L30" s="22">
        <f t="shared" si="0"/>
        <v>61.6</v>
      </c>
      <c r="M30" s="39">
        <v>18</v>
      </c>
      <c r="N30" s="40">
        <v>50</v>
      </c>
    </row>
    <row r="31" spans="1:14" ht="15.75" customHeight="1" thickBot="1">
      <c r="A31" s="24">
        <v>3</v>
      </c>
      <c r="B31" s="9" t="s">
        <v>10</v>
      </c>
      <c r="C31" s="9">
        <v>4577</v>
      </c>
      <c r="D31" s="9" t="s">
        <v>11</v>
      </c>
      <c r="E31" s="9">
        <v>22</v>
      </c>
      <c r="F31" s="9" t="s">
        <v>12</v>
      </c>
      <c r="G31" s="9">
        <v>79.5</v>
      </c>
      <c r="H31" s="9">
        <f>50*1260.5*18/12</f>
        <v>94537.5</v>
      </c>
      <c r="I31" s="9">
        <v>0</v>
      </c>
      <c r="J31" s="9">
        <v>0</v>
      </c>
      <c r="K31" s="9">
        <v>0</v>
      </c>
      <c r="L31" s="22">
        <f t="shared" si="0"/>
        <v>63.6</v>
      </c>
      <c r="M31" s="39">
        <v>18</v>
      </c>
      <c r="N31" s="40">
        <v>50</v>
      </c>
    </row>
    <row r="32" spans="1:14" ht="15.75" thickBot="1">
      <c r="A32" s="25">
        <v>75</v>
      </c>
      <c r="B32" s="4" t="s">
        <v>217</v>
      </c>
      <c r="C32" s="4">
        <v>4671</v>
      </c>
      <c r="D32" s="4" t="s">
        <v>7</v>
      </c>
      <c r="E32" s="4">
        <v>23</v>
      </c>
      <c r="F32" s="4" t="s">
        <v>150</v>
      </c>
      <c r="G32" s="4">
        <v>82.2</v>
      </c>
      <c r="H32" s="4">
        <f>1329.2*50*14/12</f>
        <v>77536.666666666672</v>
      </c>
      <c r="I32" s="4">
        <v>8.3000000000000007</v>
      </c>
      <c r="J32" s="4">
        <v>8.3000000000000007</v>
      </c>
      <c r="K32" s="23">
        <v>100</v>
      </c>
      <c r="L32" s="9">
        <f t="shared" si="0"/>
        <v>85.76</v>
      </c>
      <c r="M32" s="39">
        <v>14</v>
      </c>
      <c r="N32" s="40">
        <v>50</v>
      </c>
    </row>
    <row r="33" spans="1:14" ht="15.75" thickBot="1">
      <c r="A33" s="25">
        <v>86</v>
      </c>
      <c r="B33" s="4" t="s">
        <v>171</v>
      </c>
      <c r="C33" s="4">
        <v>4648</v>
      </c>
      <c r="D33" s="4" t="s">
        <v>7</v>
      </c>
      <c r="E33" s="4">
        <v>24</v>
      </c>
      <c r="F33" s="4" t="s">
        <v>172</v>
      </c>
      <c r="G33" s="4">
        <v>85.6</v>
      </c>
      <c r="H33" s="4">
        <f t="shared" ref="H33:H38" si="1">1260.5*50*18/12</f>
        <v>94537.5</v>
      </c>
      <c r="I33" s="4">
        <v>0</v>
      </c>
      <c r="J33" s="4">
        <v>0</v>
      </c>
      <c r="K33" s="23">
        <v>0</v>
      </c>
      <c r="L33" s="9">
        <f t="shared" si="0"/>
        <v>68.48</v>
      </c>
      <c r="M33" s="39">
        <v>18</v>
      </c>
      <c r="N33" s="40">
        <v>50</v>
      </c>
    </row>
    <row r="34" spans="1:14" ht="24.75" thickBot="1">
      <c r="A34" s="25">
        <v>61</v>
      </c>
      <c r="B34" s="4" t="s">
        <v>119</v>
      </c>
      <c r="C34" s="4">
        <v>4672</v>
      </c>
      <c r="D34" s="4" t="s">
        <v>7</v>
      </c>
      <c r="E34" s="4">
        <v>25</v>
      </c>
      <c r="F34" s="4" t="s">
        <v>120</v>
      </c>
      <c r="G34" s="4">
        <v>88.1</v>
      </c>
      <c r="H34" s="4">
        <f t="shared" si="1"/>
        <v>94537.5</v>
      </c>
      <c r="I34" s="4">
        <v>0</v>
      </c>
      <c r="J34" s="4">
        <v>0</v>
      </c>
      <c r="K34" s="23">
        <v>0</v>
      </c>
      <c r="L34" s="9">
        <f t="shared" si="0"/>
        <v>70.48</v>
      </c>
      <c r="M34" s="39">
        <v>18</v>
      </c>
      <c r="N34" s="40">
        <v>50</v>
      </c>
    </row>
    <row r="35" spans="1:14" ht="24.75" thickBot="1">
      <c r="A35" s="25">
        <v>29</v>
      </c>
      <c r="B35" s="4" t="s">
        <v>61</v>
      </c>
      <c r="C35" s="4">
        <v>4659</v>
      </c>
      <c r="D35" s="4" t="s">
        <v>7</v>
      </c>
      <c r="E35" s="4">
        <v>26</v>
      </c>
      <c r="F35" s="4" t="s">
        <v>62</v>
      </c>
      <c r="G35" s="4">
        <v>91.5</v>
      </c>
      <c r="H35" s="4">
        <f t="shared" si="1"/>
        <v>94537.5</v>
      </c>
      <c r="I35" s="4">
        <v>0</v>
      </c>
      <c r="J35" s="4">
        <v>0</v>
      </c>
      <c r="K35" s="23">
        <v>0</v>
      </c>
      <c r="L35" s="9">
        <f t="shared" si="0"/>
        <v>73.2</v>
      </c>
      <c r="M35" s="39">
        <v>18</v>
      </c>
      <c r="N35" s="40">
        <v>50</v>
      </c>
    </row>
    <row r="36" spans="1:14" ht="24.75" thickBot="1">
      <c r="A36" s="25">
        <v>30</v>
      </c>
      <c r="B36" s="4" t="s">
        <v>61</v>
      </c>
      <c r="C36" s="4">
        <v>4658</v>
      </c>
      <c r="D36" s="4" t="s">
        <v>7</v>
      </c>
      <c r="E36" s="4">
        <v>26</v>
      </c>
      <c r="F36" s="4" t="s">
        <v>62</v>
      </c>
      <c r="G36" s="4">
        <v>91.5</v>
      </c>
      <c r="H36" s="4">
        <f t="shared" si="1"/>
        <v>94537.5</v>
      </c>
      <c r="I36" s="4">
        <v>0</v>
      </c>
      <c r="J36" s="4">
        <v>0</v>
      </c>
      <c r="K36" s="23">
        <v>0</v>
      </c>
      <c r="L36" s="9">
        <f t="shared" ref="L36:L67" si="2">(G36*80%)+(K36*20%)</f>
        <v>73.2</v>
      </c>
      <c r="M36" s="39">
        <v>18</v>
      </c>
      <c r="N36" s="40">
        <v>50</v>
      </c>
    </row>
    <row r="37" spans="1:14" ht="24.75" thickBot="1">
      <c r="A37" s="25">
        <v>64</v>
      </c>
      <c r="B37" s="4" t="s">
        <v>125</v>
      </c>
      <c r="C37" s="4">
        <v>4624</v>
      </c>
      <c r="D37" s="4" t="s">
        <v>7</v>
      </c>
      <c r="E37" s="4">
        <v>27</v>
      </c>
      <c r="F37" s="4" t="s">
        <v>126</v>
      </c>
      <c r="G37" s="4">
        <v>84.2</v>
      </c>
      <c r="H37" s="4">
        <f t="shared" si="1"/>
        <v>94537.5</v>
      </c>
      <c r="I37" s="4">
        <v>0</v>
      </c>
      <c r="J37" s="4">
        <v>0</v>
      </c>
      <c r="K37" s="23">
        <v>0</v>
      </c>
      <c r="L37" s="9">
        <f t="shared" si="2"/>
        <v>67.36</v>
      </c>
      <c r="M37" s="39">
        <v>18</v>
      </c>
      <c r="N37" s="40">
        <v>50</v>
      </c>
    </row>
    <row r="38" spans="1:14" ht="36.75" thickBot="1">
      <c r="A38" s="19">
        <v>85</v>
      </c>
      <c r="B38" s="18" t="s">
        <v>169</v>
      </c>
      <c r="C38" s="9">
        <v>4604</v>
      </c>
      <c r="D38" s="9" t="s">
        <v>7</v>
      </c>
      <c r="E38" s="9">
        <v>28</v>
      </c>
      <c r="F38" s="9" t="s">
        <v>170</v>
      </c>
      <c r="G38" s="9">
        <v>88</v>
      </c>
      <c r="H38" s="9">
        <f t="shared" si="1"/>
        <v>94537.5</v>
      </c>
      <c r="I38" s="9">
        <v>0</v>
      </c>
      <c r="J38" s="9">
        <v>0</v>
      </c>
      <c r="K38" s="9">
        <v>0</v>
      </c>
      <c r="L38" s="22">
        <f t="shared" si="2"/>
        <v>70.400000000000006</v>
      </c>
      <c r="M38" s="39">
        <v>18</v>
      </c>
      <c r="N38" s="40">
        <v>50</v>
      </c>
    </row>
    <row r="39" spans="1:14" ht="24.75" thickBot="1">
      <c r="A39" s="25">
        <v>9</v>
      </c>
      <c r="B39" s="4" t="s">
        <v>24</v>
      </c>
      <c r="C39" s="4">
        <v>4693</v>
      </c>
      <c r="D39" s="4" t="s">
        <v>7</v>
      </c>
      <c r="E39" s="4">
        <v>29</v>
      </c>
      <c r="F39" s="4" t="s">
        <v>25</v>
      </c>
      <c r="G39" s="4">
        <v>90.5</v>
      </c>
      <c r="H39" s="4">
        <f>50*1449.575*18/12</f>
        <v>108718.125</v>
      </c>
      <c r="I39" s="4">
        <v>0</v>
      </c>
      <c r="J39" s="4">
        <v>0</v>
      </c>
      <c r="K39" s="23">
        <v>0</v>
      </c>
      <c r="L39" s="9">
        <f t="shared" si="2"/>
        <v>72.400000000000006</v>
      </c>
      <c r="M39" s="39">
        <v>18</v>
      </c>
      <c r="N39" s="40">
        <v>50</v>
      </c>
    </row>
    <row r="40" spans="1:14" ht="24.75" thickBot="1">
      <c r="A40" s="25">
        <v>33</v>
      </c>
      <c r="B40" s="4" t="s">
        <v>67</v>
      </c>
      <c r="C40" s="4">
        <v>4583</v>
      </c>
      <c r="D40" s="4" t="s">
        <v>11</v>
      </c>
      <c r="E40" s="4">
        <v>30</v>
      </c>
      <c r="F40" s="4" t="s">
        <v>68</v>
      </c>
      <c r="G40" s="4">
        <v>89.8</v>
      </c>
      <c r="H40" s="4">
        <f>1244*50*18/12</f>
        <v>93300</v>
      </c>
      <c r="I40" s="4">
        <v>1.31</v>
      </c>
      <c r="J40" s="4">
        <v>1.31</v>
      </c>
      <c r="K40" s="23">
        <v>100</v>
      </c>
      <c r="L40" s="9">
        <f t="shared" si="2"/>
        <v>91.84</v>
      </c>
      <c r="M40" s="39">
        <v>18</v>
      </c>
      <c r="N40" s="40">
        <v>50</v>
      </c>
    </row>
    <row r="41" spans="1:14" ht="15.75" thickBot="1">
      <c r="A41" s="19">
        <v>53</v>
      </c>
      <c r="B41" s="9" t="s">
        <v>216</v>
      </c>
      <c r="C41" s="9">
        <v>4691</v>
      </c>
      <c r="D41" s="9" t="s">
        <v>7</v>
      </c>
      <c r="E41" s="9">
        <v>31</v>
      </c>
      <c r="F41" s="9" t="s">
        <v>105</v>
      </c>
      <c r="G41" s="9">
        <v>89.3</v>
      </c>
      <c r="H41" s="9">
        <f>1260.5*50*18/12</f>
        <v>94537.5</v>
      </c>
      <c r="I41" s="9">
        <v>0</v>
      </c>
      <c r="J41" s="9">
        <v>0</v>
      </c>
      <c r="K41" s="9">
        <v>0</v>
      </c>
      <c r="L41" s="22">
        <f t="shared" si="2"/>
        <v>71.44</v>
      </c>
      <c r="M41" s="39">
        <v>18</v>
      </c>
      <c r="N41" s="40">
        <v>50</v>
      </c>
    </row>
    <row r="42" spans="1:14" ht="15.75" thickBot="1">
      <c r="A42" s="25">
        <v>21</v>
      </c>
      <c r="B42" s="4" t="s">
        <v>44</v>
      </c>
      <c r="C42" s="4">
        <v>4593</v>
      </c>
      <c r="D42" s="4" t="s">
        <v>7</v>
      </c>
      <c r="E42" s="4">
        <v>32</v>
      </c>
      <c r="F42" s="4" t="s">
        <v>45</v>
      </c>
      <c r="G42" s="4">
        <v>78</v>
      </c>
      <c r="H42" s="4">
        <f>50*1449.575*18/12</f>
        <v>108718.125</v>
      </c>
      <c r="I42" s="4">
        <v>0</v>
      </c>
      <c r="J42" s="4">
        <v>0</v>
      </c>
      <c r="K42" s="23">
        <v>0</v>
      </c>
      <c r="L42" s="9">
        <f t="shared" si="2"/>
        <v>62.400000000000006</v>
      </c>
      <c r="M42" s="39">
        <v>18</v>
      </c>
      <c r="N42" s="40">
        <v>50</v>
      </c>
    </row>
    <row r="43" spans="1:14" ht="15.75" thickBot="1">
      <c r="A43" s="25">
        <v>66</v>
      </c>
      <c r="B43" s="4" t="s">
        <v>202</v>
      </c>
      <c r="C43" s="4">
        <v>4674</v>
      </c>
      <c r="D43" s="4" t="s">
        <v>7</v>
      </c>
      <c r="E43" s="4">
        <v>33</v>
      </c>
      <c r="F43" s="4" t="s">
        <v>132</v>
      </c>
      <c r="G43" s="4">
        <v>90.6</v>
      </c>
      <c r="H43" s="4">
        <f>1250*50*18/12</f>
        <v>93750</v>
      </c>
      <c r="I43" s="4">
        <v>0.83</v>
      </c>
      <c r="J43" s="4">
        <v>0.83</v>
      </c>
      <c r="K43" s="23">
        <v>100</v>
      </c>
      <c r="L43" s="9">
        <f t="shared" si="2"/>
        <v>92.48</v>
      </c>
      <c r="M43" s="39">
        <v>18</v>
      </c>
      <c r="N43" s="40">
        <v>50</v>
      </c>
    </row>
    <row r="44" spans="1:14" ht="36.75" thickBot="1">
      <c r="A44" s="24">
        <v>36</v>
      </c>
      <c r="B44" s="9" t="s">
        <v>74</v>
      </c>
      <c r="C44" s="22">
        <v>4030</v>
      </c>
      <c r="D44" s="22" t="s">
        <v>75</v>
      </c>
      <c r="E44" s="22">
        <v>34</v>
      </c>
      <c r="F44" s="22" t="s">
        <v>76</v>
      </c>
      <c r="G44" s="22">
        <v>89.7</v>
      </c>
      <c r="H44" s="22">
        <f>1260.5*50*18/12</f>
        <v>94537.5</v>
      </c>
      <c r="I44" s="22">
        <v>0</v>
      </c>
      <c r="J44" s="22">
        <v>0</v>
      </c>
      <c r="K44" s="22">
        <v>0</v>
      </c>
      <c r="L44" s="22">
        <f t="shared" si="2"/>
        <v>71.760000000000005</v>
      </c>
      <c r="M44" s="39">
        <v>18</v>
      </c>
      <c r="N44" s="40">
        <v>50</v>
      </c>
    </row>
    <row r="45" spans="1:14" ht="24.75" thickBot="1">
      <c r="A45" s="24">
        <v>7</v>
      </c>
      <c r="B45" s="9" t="s">
        <v>19</v>
      </c>
      <c r="C45" s="22">
        <v>4683</v>
      </c>
      <c r="D45" s="22" t="s">
        <v>7</v>
      </c>
      <c r="E45" s="22">
        <v>35</v>
      </c>
      <c r="F45" s="22" t="s">
        <v>21</v>
      </c>
      <c r="G45" s="22">
        <v>94.63</v>
      </c>
      <c r="H45" s="22">
        <f>50*1260.5*18/12</f>
        <v>94537.5</v>
      </c>
      <c r="I45" s="22">
        <v>0</v>
      </c>
      <c r="J45" s="22">
        <v>0</v>
      </c>
      <c r="K45" s="22">
        <v>0</v>
      </c>
      <c r="L45" s="22">
        <f t="shared" si="2"/>
        <v>75.703999999999994</v>
      </c>
      <c r="M45" s="39">
        <v>18</v>
      </c>
      <c r="N45" s="40">
        <v>50</v>
      </c>
    </row>
    <row r="46" spans="1:14" ht="24.75" thickBot="1">
      <c r="A46" s="19">
        <v>52</v>
      </c>
      <c r="B46" s="18" t="s">
        <v>102</v>
      </c>
      <c r="C46" s="9">
        <v>4029</v>
      </c>
      <c r="D46" s="9" t="s">
        <v>75</v>
      </c>
      <c r="E46" s="9">
        <v>36</v>
      </c>
      <c r="F46" s="9" t="s">
        <v>103</v>
      </c>
      <c r="G46" s="9">
        <v>91.2</v>
      </c>
      <c r="H46" s="9">
        <f>1260.5*50*18/12</f>
        <v>94537.5</v>
      </c>
      <c r="I46" s="9">
        <v>0</v>
      </c>
      <c r="J46" s="9">
        <v>0</v>
      </c>
      <c r="K46" s="9">
        <v>0</v>
      </c>
      <c r="L46" s="22">
        <f t="shared" si="2"/>
        <v>72.960000000000008</v>
      </c>
      <c r="M46" s="39">
        <v>18</v>
      </c>
      <c r="N46" s="40">
        <v>50</v>
      </c>
    </row>
    <row r="47" spans="1:14" ht="24.75" thickBot="1">
      <c r="A47" s="25">
        <v>6</v>
      </c>
      <c r="B47" s="4" t="s">
        <v>19</v>
      </c>
      <c r="C47" s="4">
        <v>4683</v>
      </c>
      <c r="D47" s="4" t="s">
        <v>7</v>
      </c>
      <c r="E47" s="4">
        <v>37</v>
      </c>
      <c r="F47" s="4" t="s">
        <v>20</v>
      </c>
      <c r="G47" s="4">
        <v>94.63</v>
      </c>
      <c r="H47" s="4">
        <f>50*1260.5*18/12</f>
        <v>94537.5</v>
      </c>
      <c r="I47" s="4">
        <v>0</v>
      </c>
      <c r="J47" s="4">
        <v>0</v>
      </c>
      <c r="K47" s="23">
        <v>0</v>
      </c>
      <c r="L47" s="9">
        <f t="shared" si="2"/>
        <v>75.703999999999994</v>
      </c>
      <c r="M47" s="39">
        <v>18</v>
      </c>
      <c r="N47" s="40">
        <v>50</v>
      </c>
    </row>
    <row r="48" spans="1:14" ht="24.75" thickBot="1">
      <c r="A48" s="24">
        <v>67</v>
      </c>
      <c r="B48" s="9" t="s">
        <v>19</v>
      </c>
      <c r="C48" s="22">
        <v>4683</v>
      </c>
      <c r="D48" s="22" t="s">
        <v>7</v>
      </c>
      <c r="E48" s="22">
        <v>38</v>
      </c>
      <c r="F48" s="22" t="s">
        <v>133</v>
      </c>
      <c r="G48" s="22">
        <v>94.63</v>
      </c>
      <c r="H48" s="22">
        <f>1260.5*50*18/12</f>
        <v>94537.5</v>
      </c>
      <c r="I48" s="22">
        <v>0</v>
      </c>
      <c r="J48" s="22">
        <v>0</v>
      </c>
      <c r="K48" s="22">
        <v>0</v>
      </c>
      <c r="L48" s="22">
        <f t="shared" si="2"/>
        <v>75.703999999999994</v>
      </c>
      <c r="M48" s="39">
        <v>18</v>
      </c>
      <c r="N48" s="39">
        <v>50</v>
      </c>
    </row>
    <row r="49" spans="1:14" ht="24.75" thickBot="1">
      <c r="A49" s="19">
        <v>25</v>
      </c>
      <c r="B49" s="18" t="s">
        <v>189</v>
      </c>
      <c r="C49" s="9">
        <v>4634</v>
      </c>
      <c r="D49" s="9" t="s">
        <v>7</v>
      </c>
      <c r="E49" s="9">
        <v>39</v>
      </c>
      <c r="F49" s="9" t="s">
        <v>53</v>
      </c>
      <c r="G49" s="9">
        <v>91</v>
      </c>
      <c r="H49" s="9">
        <v>94537.5</v>
      </c>
      <c r="I49" s="9">
        <v>0</v>
      </c>
      <c r="J49" s="9">
        <v>0</v>
      </c>
      <c r="K49" s="9">
        <v>0</v>
      </c>
      <c r="L49" s="22">
        <f t="shared" si="2"/>
        <v>72.8</v>
      </c>
      <c r="M49" s="39">
        <v>18</v>
      </c>
      <c r="N49" s="40">
        <v>50</v>
      </c>
    </row>
    <row r="50" spans="1:14" ht="24.75" thickBot="1">
      <c r="A50" s="25">
        <v>26</v>
      </c>
      <c r="B50" s="4" t="s">
        <v>189</v>
      </c>
      <c r="C50" s="4">
        <v>4635</v>
      </c>
      <c r="D50" s="4" t="s">
        <v>7</v>
      </c>
      <c r="E50" s="4">
        <v>40</v>
      </c>
      <c r="F50" s="4" t="s">
        <v>54</v>
      </c>
      <c r="G50" s="4">
        <v>91</v>
      </c>
      <c r="H50" s="4">
        <v>94537.5</v>
      </c>
      <c r="I50" s="4">
        <v>0</v>
      </c>
      <c r="J50" s="4">
        <v>0</v>
      </c>
      <c r="K50" s="23">
        <v>0</v>
      </c>
      <c r="L50" s="9">
        <f t="shared" si="2"/>
        <v>72.8</v>
      </c>
      <c r="M50" s="39">
        <v>18</v>
      </c>
      <c r="N50" s="40">
        <v>50</v>
      </c>
    </row>
    <row r="51" spans="1:14" ht="24.75" thickBot="1">
      <c r="A51" s="25">
        <v>27</v>
      </c>
      <c r="B51" s="4" t="s">
        <v>189</v>
      </c>
      <c r="C51" s="4">
        <v>4636</v>
      </c>
      <c r="D51" s="4" t="s">
        <v>7</v>
      </c>
      <c r="E51" s="4">
        <v>41</v>
      </c>
      <c r="F51" s="4" t="s">
        <v>57</v>
      </c>
      <c r="G51" s="4">
        <v>91</v>
      </c>
      <c r="H51" s="4">
        <v>94537.5</v>
      </c>
      <c r="I51" s="4">
        <v>0</v>
      </c>
      <c r="J51" s="4">
        <v>0</v>
      </c>
      <c r="K51" s="23">
        <v>0</v>
      </c>
      <c r="L51" s="9">
        <f t="shared" si="2"/>
        <v>72.8</v>
      </c>
      <c r="M51" s="39">
        <v>18</v>
      </c>
      <c r="N51" s="40">
        <v>50</v>
      </c>
    </row>
    <row r="52" spans="1:14" ht="24.75" thickBot="1">
      <c r="A52" s="25">
        <v>38</v>
      </c>
      <c r="B52" s="4" t="s">
        <v>192</v>
      </c>
      <c r="C52" s="4">
        <v>4591</v>
      </c>
      <c r="D52" s="4" t="s">
        <v>11</v>
      </c>
      <c r="E52" s="4">
        <v>42</v>
      </c>
      <c r="F52" s="4" t="s">
        <v>81</v>
      </c>
      <c r="G52" s="4">
        <v>87.1</v>
      </c>
      <c r="H52" s="4">
        <v>94537.5</v>
      </c>
      <c r="I52" s="4">
        <v>0</v>
      </c>
      <c r="J52" s="4">
        <v>0</v>
      </c>
      <c r="K52" s="23">
        <v>0</v>
      </c>
      <c r="L52" s="9">
        <f t="shared" si="2"/>
        <v>69.679999999999993</v>
      </c>
      <c r="M52" s="39">
        <v>18</v>
      </c>
      <c r="N52" s="40">
        <v>50</v>
      </c>
    </row>
    <row r="53" spans="1:14" ht="24.75" thickBot="1">
      <c r="A53" s="25">
        <v>37</v>
      </c>
      <c r="B53" s="4" t="s">
        <v>77</v>
      </c>
      <c r="C53" s="4">
        <v>4582</v>
      </c>
      <c r="D53" s="4" t="s">
        <v>11</v>
      </c>
      <c r="E53" s="4">
        <v>44</v>
      </c>
      <c r="F53" s="4" t="s">
        <v>78</v>
      </c>
      <c r="G53" s="4">
        <v>91.2</v>
      </c>
      <c r="H53" s="4">
        <f>1260.5*50*18/12</f>
        <v>94537.5</v>
      </c>
      <c r="I53" s="4">
        <v>0</v>
      </c>
      <c r="J53" s="4">
        <v>0</v>
      </c>
      <c r="K53" s="23">
        <v>0</v>
      </c>
      <c r="L53" s="9">
        <f t="shared" si="2"/>
        <v>72.960000000000008</v>
      </c>
      <c r="M53" s="39">
        <v>18</v>
      </c>
      <c r="N53" s="40">
        <v>50</v>
      </c>
    </row>
    <row r="54" spans="1:14" ht="24.75" thickBot="1">
      <c r="A54" s="25">
        <v>65</v>
      </c>
      <c r="B54" s="4" t="s">
        <v>203</v>
      </c>
      <c r="C54" s="4">
        <v>4660</v>
      </c>
      <c r="D54" s="4" t="s">
        <v>7</v>
      </c>
      <c r="E54" s="4">
        <v>45</v>
      </c>
      <c r="F54" s="4" t="s">
        <v>129</v>
      </c>
      <c r="G54" s="4">
        <v>87.1</v>
      </c>
      <c r="H54" s="4">
        <f>1260.5*50*18/12</f>
        <v>94537.5</v>
      </c>
      <c r="I54" s="4">
        <v>0</v>
      </c>
      <c r="J54" s="4">
        <v>0</v>
      </c>
      <c r="K54" s="23">
        <v>0</v>
      </c>
      <c r="L54" s="9">
        <f t="shared" si="2"/>
        <v>69.679999999999993</v>
      </c>
      <c r="M54" s="39">
        <v>18</v>
      </c>
      <c r="N54" s="40">
        <v>50</v>
      </c>
    </row>
    <row r="55" spans="1:14" ht="24.75" thickBot="1">
      <c r="A55" s="25">
        <v>48</v>
      </c>
      <c r="B55" s="4" t="s">
        <v>97</v>
      </c>
      <c r="C55" s="4">
        <v>4661</v>
      </c>
      <c r="D55" s="4" t="s">
        <v>7</v>
      </c>
      <c r="E55" s="4">
        <v>46</v>
      </c>
      <c r="F55" s="4" t="s">
        <v>98</v>
      </c>
      <c r="G55" s="4">
        <v>90.2</v>
      </c>
      <c r="H55" s="4">
        <f>1260.5*50*18/12</f>
        <v>94537.5</v>
      </c>
      <c r="I55" s="4">
        <v>0</v>
      </c>
      <c r="J55" s="4">
        <v>0</v>
      </c>
      <c r="K55" s="23">
        <v>0</v>
      </c>
      <c r="L55" s="9">
        <f t="shared" si="2"/>
        <v>72.160000000000011</v>
      </c>
      <c r="M55" s="39">
        <v>18</v>
      </c>
      <c r="N55" s="40">
        <v>50</v>
      </c>
    </row>
    <row r="56" spans="1:14" ht="15.75" thickBot="1">
      <c r="A56" s="19">
        <v>72</v>
      </c>
      <c r="B56" s="18" t="s">
        <v>144</v>
      </c>
      <c r="C56" s="18">
        <v>4673</v>
      </c>
      <c r="D56" s="18" t="s">
        <v>7</v>
      </c>
      <c r="E56" s="18">
        <v>47</v>
      </c>
      <c r="F56" s="18" t="s">
        <v>145</v>
      </c>
      <c r="G56" s="18">
        <v>85.4</v>
      </c>
      <c r="H56" s="18">
        <f>1260.5*50*18/12</f>
        <v>94537.5</v>
      </c>
      <c r="I56" s="18">
        <v>0</v>
      </c>
      <c r="J56" s="18">
        <v>0</v>
      </c>
      <c r="K56" s="9">
        <v>0</v>
      </c>
      <c r="L56" s="9">
        <f t="shared" si="2"/>
        <v>68.320000000000007</v>
      </c>
      <c r="M56" s="39">
        <v>18</v>
      </c>
      <c r="N56" s="40">
        <v>50</v>
      </c>
    </row>
    <row r="57" spans="1:14" ht="24.75" thickBot="1">
      <c r="A57" s="25">
        <v>68</v>
      </c>
      <c r="B57" s="4" t="s">
        <v>134</v>
      </c>
      <c r="C57" s="4">
        <v>4638</v>
      </c>
      <c r="D57" s="4" t="s">
        <v>7</v>
      </c>
      <c r="E57" s="4">
        <v>48</v>
      </c>
      <c r="F57" s="4" t="s">
        <v>135</v>
      </c>
      <c r="G57" s="4">
        <v>86.2</v>
      </c>
      <c r="H57" s="4">
        <f>1260.5*50*18/12</f>
        <v>94537.5</v>
      </c>
      <c r="I57" s="4">
        <v>0</v>
      </c>
      <c r="J57" s="4">
        <v>0</v>
      </c>
      <c r="K57" s="23">
        <v>0</v>
      </c>
      <c r="L57" s="9">
        <f t="shared" si="2"/>
        <v>68.960000000000008</v>
      </c>
      <c r="M57" s="39">
        <v>18</v>
      </c>
      <c r="N57" s="40">
        <v>50</v>
      </c>
    </row>
    <row r="58" spans="1:14" ht="24.75" thickBot="1">
      <c r="A58" s="19">
        <v>69</v>
      </c>
      <c r="B58" s="4" t="s">
        <v>204</v>
      </c>
      <c r="C58" s="9">
        <v>4639</v>
      </c>
      <c r="D58" s="9" t="s">
        <v>7</v>
      </c>
      <c r="E58" s="9">
        <v>49</v>
      </c>
      <c r="F58" s="9" t="s">
        <v>138</v>
      </c>
      <c r="G58" s="9">
        <v>86.2</v>
      </c>
      <c r="H58" s="9">
        <f>1260.5*90*18/12</f>
        <v>170167.5</v>
      </c>
      <c r="I58" s="9">
        <v>0</v>
      </c>
      <c r="J58" s="9">
        <v>0</v>
      </c>
      <c r="K58" s="9">
        <v>0</v>
      </c>
      <c r="L58" s="22">
        <f t="shared" si="2"/>
        <v>68.960000000000008</v>
      </c>
      <c r="M58" s="39">
        <v>18</v>
      </c>
      <c r="N58" s="40">
        <v>90</v>
      </c>
    </row>
    <row r="59" spans="1:14" ht="24.75" thickBot="1">
      <c r="A59" s="25">
        <v>31</v>
      </c>
      <c r="B59" s="4" t="s">
        <v>63</v>
      </c>
      <c r="C59" s="4">
        <v>4649</v>
      </c>
      <c r="D59" s="4" t="s">
        <v>7</v>
      </c>
      <c r="E59" s="4">
        <v>50</v>
      </c>
      <c r="F59" s="4" t="s">
        <v>64</v>
      </c>
      <c r="G59" s="4">
        <v>82.5</v>
      </c>
      <c r="H59" s="4">
        <f t="shared" ref="H59:H64" si="3">1260.5*50*18/12</f>
        <v>94537.5</v>
      </c>
      <c r="I59" s="4">
        <v>0</v>
      </c>
      <c r="J59" s="4">
        <v>0</v>
      </c>
      <c r="K59" s="23">
        <v>0</v>
      </c>
      <c r="L59" s="9">
        <f t="shared" si="2"/>
        <v>66</v>
      </c>
      <c r="M59" s="39">
        <v>18</v>
      </c>
      <c r="N59" s="40">
        <v>50</v>
      </c>
    </row>
    <row r="60" spans="1:14" ht="15.75" thickBot="1">
      <c r="A60" s="25">
        <v>70</v>
      </c>
      <c r="B60" s="4" t="s">
        <v>179</v>
      </c>
      <c r="C60" s="4">
        <v>4594</v>
      </c>
      <c r="D60" s="4" t="s">
        <v>7</v>
      </c>
      <c r="E60" s="4">
        <v>51</v>
      </c>
      <c r="F60" s="4" t="s">
        <v>140</v>
      </c>
      <c r="G60" s="4">
        <v>82.2</v>
      </c>
      <c r="H60" s="4">
        <f t="shared" si="3"/>
        <v>94537.5</v>
      </c>
      <c r="I60" s="4">
        <v>0</v>
      </c>
      <c r="J60" s="4">
        <v>0</v>
      </c>
      <c r="K60" s="23">
        <v>0</v>
      </c>
      <c r="L60" s="9">
        <f t="shared" si="2"/>
        <v>65.760000000000005</v>
      </c>
      <c r="M60" s="39">
        <v>18</v>
      </c>
      <c r="N60" s="40">
        <v>50</v>
      </c>
    </row>
    <row r="61" spans="1:14" ht="15.75" thickBot="1">
      <c r="A61" s="25">
        <v>77</v>
      </c>
      <c r="B61" s="4" t="s">
        <v>153</v>
      </c>
      <c r="C61" s="4">
        <v>4620</v>
      </c>
      <c r="D61" s="4" t="s">
        <v>7</v>
      </c>
      <c r="E61" s="4">
        <v>52</v>
      </c>
      <c r="F61" s="4" t="s">
        <v>154</v>
      </c>
      <c r="G61" s="4">
        <v>84.4</v>
      </c>
      <c r="H61" s="4">
        <f t="shared" si="3"/>
        <v>94537.5</v>
      </c>
      <c r="I61" s="4">
        <v>0</v>
      </c>
      <c r="J61" s="4">
        <v>0</v>
      </c>
      <c r="K61" s="23">
        <v>0</v>
      </c>
      <c r="L61" s="9">
        <f t="shared" si="2"/>
        <v>67.52000000000001</v>
      </c>
      <c r="M61" s="39">
        <v>18</v>
      </c>
      <c r="N61" s="40">
        <v>50</v>
      </c>
    </row>
    <row r="62" spans="1:14" ht="15.75" thickBot="1">
      <c r="A62" s="25">
        <v>71</v>
      </c>
      <c r="B62" s="4" t="s">
        <v>205</v>
      </c>
      <c r="C62" s="4">
        <v>4643</v>
      </c>
      <c r="D62" s="4" t="s">
        <v>7</v>
      </c>
      <c r="E62" s="4">
        <v>53</v>
      </c>
      <c r="F62" s="4" t="s">
        <v>143</v>
      </c>
      <c r="G62" s="4">
        <v>88</v>
      </c>
      <c r="H62" s="4">
        <f t="shared" si="3"/>
        <v>94537.5</v>
      </c>
      <c r="I62" s="4">
        <v>0</v>
      </c>
      <c r="J62" s="4">
        <v>0</v>
      </c>
      <c r="K62" s="23">
        <v>0</v>
      </c>
      <c r="L62" s="9">
        <f t="shared" si="2"/>
        <v>70.400000000000006</v>
      </c>
      <c r="M62" s="39">
        <v>18</v>
      </c>
      <c r="N62" s="40">
        <v>50</v>
      </c>
    </row>
    <row r="63" spans="1:14" ht="24.75" thickBot="1">
      <c r="A63" s="24">
        <v>49</v>
      </c>
      <c r="B63" s="5" t="s">
        <v>97</v>
      </c>
      <c r="C63" s="22">
        <v>4662</v>
      </c>
      <c r="D63" s="22" t="s">
        <v>7</v>
      </c>
      <c r="E63" s="22">
        <v>54</v>
      </c>
      <c r="F63" s="22" t="s">
        <v>99</v>
      </c>
      <c r="G63" s="22">
        <v>90.2</v>
      </c>
      <c r="H63" s="22">
        <f t="shared" si="3"/>
        <v>94537.5</v>
      </c>
      <c r="I63" s="22">
        <v>0</v>
      </c>
      <c r="J63" s="22">
        <v>0</v>
      </c>
      <c r="K63" s="22">
        <v>0</v>
      </c>
      <c r="L63" s="22">
        <f t="shared" si="2"/>
        <v>72.160000000000011</v>
      </c>
      <c r="M63" s="39">
        <v>18</v>
      </c>
      <c r="N63" s="40">
        <v>50</v>
      </c>
    </row>
    <row r="64" spans="1:14" ht="24.75" thickBot="1">
      <c r="A64" s="19">
        <v>50</v>
      </c>
      <c r="B64" s="18" t="s">
        <v>97</v>
      </c>
      <c r="C64" s="18">
        <v>4663</v>
      </c>
      <c r="D64" s="18" t="s">
        <v>7</v>
      </c>
      <c r="E64" s="18">
        <v>54</v>
      </c>
      <c r="F64" s="18" t="s">
        <v>99</v>
      </c>
      <c r="G64" s="18">
        <v>90.2</v>
      </c>
      <c r="H64" s="18">
        <f t="shared" si="3"/>
        <v>94537.5</v>
      </c>
      <c r="I64" s="18">
        <v>0</v>
      </c>
      <c r="J64" s="18">
        <v>0</v>
      </c>
      <c r="K64" s="9">
        <v>0</v>
      </c>
      <c r="L64" s="9">
        <f t="shared" si="2"/>
        <v>72.160000000000011</v>
      </c>
      <c r="M64" s="41">
        <v>18</v>
      </c>
      <c r="N64" s="42">
        <v>50</v>
      </c>
    </row>
    <row r="65" spans="1:14" ht="24.75" thickBot="1">
      <c r="A65" s="25">
        <v>56</v>
      </c>
      <c r="B65" s="4" t="s">
        <v>111</v>
      </c>
      <c r="C65" s="4">
        <v>4679</v>
      </c>
      <c r="D65" s="4" t="s">
        <v>7</v>
      </c>
      <c r="E65" s="4">
        <v>56</v>
      </c>
      <c r="F65" s="4" t="s">
        <v>112</v>
      </c>
      <c r="G65" s="4">
        <v>81.599999999999994</v>
      </c>
      <c r="H65" s="4">
        <f>1449.575*50*18/12</f>
        <v>108718.125</v>
      </c>
      <c r="I65" s="4">
        <v>0</v>
      </c>
      <c r="J65" s="4">
        <v>0</v>
      </c>
      <c r="K65" s="23">
        <v>0</v>
      </c>
      <c r="L65" s="9">
        <f t="shared" si="2"/>
        <v>65.28</v>
      </c>
      <c r="M65" s="39">
        <v>18</v>
      </c>
      <c r="N65" s="40">
        <v>50</v>
      </c>
    </row>
    <row r="66" spans="1:14" ht="36.75" thickBot="1">
      <c r="A66" s="25">
        <v>58</v>
      </c>
      <c r="B66" s="4" t="s">
        <v>115</v>
      </c>
      <c r="C66" s="4">
        <v>4681</v>
      </c>
      <c r="D66" s="4" t="s">
        <v>7</v>
      </c>
      <c r="E66" s="4">
        <v>56</v>
      </c>
      <c r="F66" s="4" t="s">
        <v>112</v>
      </c>
      <c r="G66" s="4">
        <v>81.599999999999994</v>
      </c>
      <c r="H66" s="4">
        <f>1449.575*50*18/12</f>
        <v>108718.125</v>
      </c>
      <c r="I66" s="4">
        <v>0</v>
      </c>
      <c r="J66" s="4">
        <v>0</v>
      </c>
      <c r="K66" s="23">
        <v>0</v>
      </c>
      <c r="L66" s="9">
        <f t="shared" si="2"/>
        <v>65.28</v>
      </c>
      <c r="M66" s="39">
        <v>18</v>
      </c>
      <c r="N66" s="40">
        <v>50</v>
      </c>
    </row>
    <row r="67" spans="1:14" ht="24.75" thickBot="1">
      <c r="A67" s="25">
        <v>59</v>
      </c>
      <c r="B67" s="4" t="s">
        <v>116</v>
      </c>
      <c r="C67" s="4">
        <v>4682</v>
      </c>
      <c r="D67" s="4" t="s">
        <v>7</v>
      </c>
      <c r="E67" s="4">
        <v>56</v>
      </c>
      <c r="F67" s="4" t="s">
        <v>112</v>
      </c>
      <c r="G67" s="4">
        <v>81.599999999999994</v>
      </c>
      <c r="H67" s="4">
        <f>1449.575*50*18/12</f>
        <v>108718.125</v>
      </c>
      <c r="I67" s="4">
        <v>0</v>
      </c>
      <c r="J67" s="4">
        <v>0</v>
      </c>
      <c r="K67" s="23">
        <v>0</v>
      </c>
      <c r="L67" s="9">
        <f t="shared" si="2"/>
        <v>65.28</v>
      </c>
      <c r="M67" s="39">
        <v>18</v>
      </c>
      <c r="N67" s="40">
        <v>50</v>
      </c>
    </row>
    <row r="68" spans="1:14" ht="24.75" thickBot="1">
      <c r="A68" s="24">
        <v>51</v>
      </c>
      <c r="B68" s="9" t="s">
        <v>100</v>
      </c>
      <c r="C68" s="22">
        <v>4664</v>
      </c>
      <c r="D68" s="22" t="s">
        <v>7</v>
      </c>
      <c r="E68" s="22">
        <v>57</v>
      </c>
      <c r="F68" s="22" t="s">
        <v>101</v>
      </c>
      <c r="G68" s="22">
        <v>89.9</v>
      </c>
      <c r="H68" s="22">
        <f>1260.5*50*18/12</f>
        <v>94537.5</v>
      </c>
      <c r="I68" s="22">
        <v>0</v>
      </c>
      <c r="J68" s="22">
        <v>0</v>
      </c>
      <c r="K68" s="22">
        <v>0</v>
      </c>
      <c r="L68" s="22">
        <f t="shared" ref="L68:L99" si="4">(G68*80%)+(K68*20%)</f>
        <v>71.92</v>
      </c>
      <c r="M68" s="39">
        <v>18</v>
      </c>
      <c r="N68" s="40">
        <v>50</v>
      </c>
    </row>
    <row r="69" spans="1:14" ht="24.75" thickBot="1">
      <c r="A69" s="19">
        <v>41</v>
      </c>
      <c r="B69" s="4" t="s">
        <v>194</v>
      </c>
      <c r="C69" s="9">
        <v>4665</v>
      </c>
      <c r="D69" s="9" t="s">
        <v>7</v>
      </c>
      <c r="E69" s="9">
        <v>58</v>
      </c>
      <c r="F69" s="9" t="s">
        <v>88</v>
      </c>
      <c r="G69" s="9">
        <v>87.8</v>
      </c>
      <c r="H69" s="9">
        <f>1449.575*50*18/12</f>
        <v>108718.125</v>
      </c>
      <c r="I69" s="9">
        <v>0</v>
      </c>
      <c r="J69" s="9">
        <v>0</v>
      </c>
      <c r="K69" s="9">
        <v>0</v>
      </c>
      <c r="L69" s="22">
        <f t="shared" si="4"/>
        <v>70.239999999999995</v>
      </c>
      <c r="M69" s="39">
        <v>18</v>
      </c>
      <c r="N69" s="40">
        <v>50</v>
      </c>
    </row>
    <row r="70" spans="1:14" ht="24.75" thickBot="1">
      <c r="A70" s="25">
        <v>42</v>
      </c>
      <c r="B70" s="4" t="s">
        <v>195</v>
      </c>
      <c r="C70" s="4">
        <v>4666</v>
      </c>
      <c r="D70" s="4" t="s">
        <v>7</v>
      </c>
      <c r="E70" s="4">
        <v>58</v>
      </c>
      <c r="F70" s="4" t="s">
        <v>88</v>
      </c>
      <c r="G70" s="4">
        <v>87.8</v>
      </c>
      <c r="H70" s="4">
        <f>1449.575*50*18/12</f>
        <v>108718.125</v>
      </c>
      <c r="I70" s="4">
        <v>0</v>
      </c>
      <c r="J70" s="4">
        <v>0</v>
      </c>
      <c r="K70" s="23">
        <v>0</v>
      </c>
      <c r="L70" s="9">
        <f t="shared" si="4"/>
        <v>70.239999999999995</v>
      </c>
      <c r="M70" s="39">
        <v>18</v>
      </c>
      <c r="N70" s="40">
        <v>50</v>
      </c>
    </row>
    <row r="71" spans="1:14" ht="24.75" thickBot="1">
      <c r="A71" s="25">
        <v>43</v>
      </c>
      <c r="B71" s="4" t="s">
        <v>196</v>
      </c>
      <c r="C71" s="4">
        <v>4667</v>
      </c>
      <c r="D71" s="4" t="s">
        <v>7</v>
      </c>
      <c r="E71" s="4">
        <v>58</v>
      </c>
      <c r="F71" s="4" t="s">
        <v>88</v>
      </c>
      <c r="G71" s="4">
        <v>87.8</v>
      </c>
      <c r="H71" s="4">
        <f>1449.575*50*18/12</f>
        <v>108718.125</v>
      </c>
      <c r="I71" s="4">
        <v>0</v>
      </c>
      <c r="J71" s="4">
        <v>0</v>
      </c>
      <c r="K71" s="23">
        <v>0</v>
      </c>
      <c r="L71" s="9">
        <f t="shared" si="4"/>
        <v>70.239999999999995</v>
      </c>
      <c r="M71" s="39">
        <v>18</v>
      </c>
      <c r="N71" s="40">
        <v>50</v>
      </c>
    </row>
    <row r="72" spans="1:14" ht="24.75" thickBot="1">
      <c r="A72" s="24">
        <v>44</v>
      </c>
      <c r="B72" s="5" t="s">
        <v>197</v>
      </c>
      <c r="C72" s="22">
        <v>4668</v>
      </c>
      <c r="D72" s="22" t="s">
        <v>7</v>
      </c>
      <c r="E72" s="22">
        <v>58</v>
      </c>
      <c r="F72" s="22" t="s">
        <v>88</v>
      </c>
      <c r="G72" s="22">
        <v>87.8</v>
      </c>
      <c r="H72" s="22">
        <f>1449.575*50*18/12</f>
        <v>108718.125</v>
      </c>
      <c r="I72" s="22">
        <v>0</v>
      </c>
      <c r="J72" s="22">
        <v>0</v>
      </c>
      <c r="K72" s="22">
        <v>0</v>
      </c>
      <c r="L72" s="22">
        <f t="shared" si="4"/>
        <v>70.239999999999995</v>
      </c>
      <c r="M72" s="39">
        <v>18</v>
      </c>
      <c r="N72" s="40">
        <v>50</v>
      </c>
    </row>
    <row r="73" spans="1:14" ht="15.75" thickBot="1">
      <c r="A73" s="24">
        <v>45</v>
      </c>
      <c r="B73" s="9" t="s">
        <v>198</v>
      </c>
      <c r="C73" s="22">
        <v>4669</v>
      </c>
      <c r="D73" s="22" t="s">
        <v>7</v>
      </c>
      <c r="E73" s="22">
        <v>58</v>
      </c>
      <c r="F73" s="22" t="s">
        <v>93</v>
      </c>
      <c r="G73" s="22">
        <v>87.8</v>
      </c>
      <c r="H73" s="22">
        <f>1260.5*50*18/12</f>
        <v>94537.5</v>
      </c>
      <c r="I73" s="22">
        <v>0</v>
      </c>
      <c r="J73" s="22">
        <v>0</v>
      </c>
      <c r="K73" s="22">
        <v>0</v>
      </c>
      <c r="L73" s="22">
        <f t="shared" si="4"/>
        <v>70.239999999999995</v>
      </c>
      <c r="M73" s="39">
        <v>18</v>
      </c>
      <c r="N73" s="40">
        <v>50</v>
      </c>
    </row>
    <row r="74" spans="1:14" ht="24.75" thickBot="1">
      <c r="A74" s="19">
        <v>46</v>
      </c>
      <c r="B74" s="18" t="s">
        <v>199</v>
      </c>
      <c r="C74" s="9">
        <v>4670</v>
      </c>
      <c r="D74" s="9" t="s">
        <v>7</v>
      </c>
      <c r="E74" s="9">
        <v>58</v>
      </c>
      <c r="F74" s="9" t="s">
        <v>88</v>
      </c>
      <c r="G74" s="9">
        <v>87.8</v>
      </c>
      <c r="H74" s="9">
        <f>1449.575*50*18/12</f>
        <v>108718.125</v>
      </c>
      <c r="I74" s="9">
        <v>0</v>
      </c>
      <c r="J74" s="9">
        <v>0</v>
      </c>
      <c r="K74" s="9">
        <v>0</v>
      </c>
      <c r="L74" s="22">
        <f t="shared" si="4"/>
        <v>70.239999999999995</v>
      </c>
      <c r="M74" s="39">
        <v>18</v>
      </c>
      <c r="N74" s="40">
        <v>50</v>
      </c>
    </row>
    <row r="75" spans="1:14" ht="24.75" thickBot="1">
      <c r="A75" s="25">
        <v>4</v>
      </c>
      <c r="B75" s="4" t="s">
        <v>187</v>
      </c>
      <c r="C75" s="4">
        <v>4526</v>
      </c>
      <c r="D75" s="4" t="s">
        <v>15</v>
      </c>
      <c r="E75" s="4">
        <v>59</v>
      </c>
      <c r="F75" s="4" t="s">
        <v>16</v>
      </c>
      <c r="G75" s="4">
        <v>79</v>
      </c>
      <c r="H75" s="4">
        <f>50*1449.575*18/12</f>
        <v>108718.125</v>
      </c>
      <c r="I75" s="4">
        <v>0</v>
      </c>
      <c r="J75" s="4">
        <v>0</v>
      </c>
      <c r="K75" s="23">
        <v>0</v>
      </c>
      <c r="L75" s="9">
        <f t="shared" si="4"/>
        <v>63.2</v>
      </c>
      <c r="M75" s="39">
        <v>18</v>
      </c>
      <c r="N75" s="40">
        <v>50</v>
      </c>
    </row>
    <row r="76" spans="1:14" ht="24.75" thickBot="1">
      <c r="A76" s="25">
        <v>5</v>
      </c>
      <c r="B76" s="4" t="s">
        <v>188</v>
      </c>
      <c r="C76" s="4">
        <v>4527</v>
      </c>
      <c r="D76" s="4" t="s">
        <v>15</v>
      </c>
      <c r="E76" s="4">
        <v>59</v>
      </c>
      <c r="F76" s="4" t="s">
        <v>16</v>
      </c>
      <c r="G76" s="4">
        <v>79</v>
      </c>
      <c r="H76" s="4">
        <f>50*1449.575*18/12</f>
        <v>108718.125</v>
      </c>
      <c r="I76" s="4">
        <v>0</v>
      </c>
      <c r="J76" s="4">
        <v>0</v>
      </c>
      <c r="K76" s="23">
        <v>0</v>
      </c>
      <c r="L76" s="9">
        <f t="shared" si="4"/>
        <v>63.2</v>
      </c>
      <c r="M76" s="39">
        <v>18</v>
      </c>
      <c r="N76" s="40">
        <v>50</v>
      </c>
    </row>
    <row r="77" spans="1:14" ht="15.75" thickBot="1">
      <c r="A77" s="25">
        <v>8</v>
      </c>
      <c r="B77" s="4" t="s">
        <v>22</v>
      </c>
      <c r="C77" s="4">
        <v>4623</v>
      </c>
      <c r="D77" s="4" t="s">
        <v>7</v>
      </c>
      <c r="E77" s="4">
        <v>60</v>
      </c>
      <c r="F77" s="4" t="s">
        <v>23</v>
      </c>
      <c r="G77" s="4">
        <v>92</v>
      </c>
      <c r="H77" s="4">
        <f>50*1260.5*18/12</f>
        <v>94537.5</v>
      </c>
      <c r="I77" s="4">
        <v>0</v>
      </c>
      <c r="J77" s="4">
        <v>0</v>
      </c>
      <c r="K77" s="23">
        <v>0</v>
      </c>
      <c r="L77" s="9">
        <f t="shared" si="4"/>
        <v>73.600000000000009</v>
      </c>
      <c r="M77" s="39">
        <v>18</v>
      </c>
      <c r="N77" s="40">
        <v>50</v>
      </c>
    </row>
    <row r="78" spans="1:14" ht="24.75" thickBot="1">
      <c r="A78" s="25">
        <v>57</v>
      </c>
      <c r="B78" s="4" t="s">
        <v>113</v>
      </c>
      <c r="C78" s="4">
        <v>4680</v>
      </c>
      <c r="D78" s="4" t="s">
        <v>7</v>
      </c>
      <c r="E78" s="4">
        <v>61</v>
      </c>
      <c r="F78" s="4" t="s">
        <v>114</v>
      </c>
      <c r="G78" s="4">
        <v>81.599999999999994</v>
      </c>
      <c r="H78" s="4">
        <f>1449.575*50*18/12</f>
        <v>108718.125</v>
      </c>
      <c r="I78" s="4">
        <v>0</v>
      </c>
      <c r="J78" s="4">
        <v>0</v>
      </c>
      <c r="K78" s="23">
        <v>0</v>
      </c>
      <c r="L78" s="9">
        <f t="shared" si="4"/>
        <v>65.28</v>
      </c>
      <c r="M78" s="39">
        <v>18</v>
      </c>
      <c r="N78" s="40">
        <v>50</v>
      </c>
    </row>
    <row r="79" spans="1:14" ht="15.75" thickBot="1">
      <c r="A79" s="25">
        <v>47</v>
      </c>
      <c r="B79" s="4" t="s">
        <v>95</v>
      </c>
      <c r="C79" s="4">
        <v>4687</v>
      </c>
      <c r="D79" s="4" t="s">
        <v>7</v>
      </c>
      <c r="E79" s="4">
        <v>62</v>
      </c>
      <c r="F79" s="4" t="s">
        <v>96</v>
      </c>
      <c r="G79" s="4">
        <v>90.3</v>
      </c>
      <c r="H79" s="4">
        <f>1260.5*50*18/12</f>
        <v>94537.5</v>
      </c>
      <c r="I79" s="4">
        <v>0</v>
      </c>
      <c r="J79" s="4">
        <v>0</v>
      </c>
      <c r="K79" s="23">
        <v>0</v>
      </c>
      <c r="L79" s="9">
        <f t="shared" si="4"/>
        <v>72.239999999999995</v>
      </c>
      <c r="M79" s="39">
        <v>18</v>
      </c>
      <c r="N79" s="39">
        <v>50</v>
      </c>
    </row>
    <row r="80" spans="1:14" ht="15.75" thickBot="1">
      <c r="A80" s="25">
        <v>11</v>
      </c>
      <c r="B80" s="4" t="s">
        <v>28</v>
      </c>
      <c r="C80" s="4">
        <v>4500</v>
      </c>
      <c r="D80" s="4" t="s">
        <v>15</v>
      </c>
      <c r="E80" s="4">
        <v>63</v>
      </c>
      <c r="F80" s="4" t="s">
        <v>29</v>
      </c>
      <c r="G80" s="4">
        <v>89.5</v>
      </c>
      <c r="H80" s="4">
        <f>50*1449.575*18/12</f>
        <v>108718.125</v>
      </c>
      <c r="I80" s="4">
        <v>0</v>
      </c>
      <c r="J80" s="4">
        <v>0</v>
      </c>
      <c r="K80" s="23">
        <v>0</v>
      </c>
      <c r="L80" s="9">
        <f t="shared" si="4"/>
        <v>71.600000000000009</v>
      </c>
      <c r="M80" s="39">
        <v>18</v>
      </c>
      <c r="N80" s="40">
        <v>50</v>
      </c>
    </row>
    <row r="81" spans="1:14" ht="15.75" thickBot="1">
      <c r="A81" s="25">
        <v>12</v>
      </c>
      <c r="B81" s="4" t="s">
        <v>28</v>
      </c>
      <c r="C81" s="4">
        <v>4501</v>
      </c>
      <c r="D81" s="4" t="s">
        <v>15</v>
      </c>
      <c r="E81" s="4">
        <v>63</v>
      </c>
      <c r="F81" s="4" t="s">
        <v>29</v>
      </c>
      <c r="G81" s="4">
        <v>89.5</v>
      </c>
      <c r="H81" s="4">
        <f>50*1449.575*18/12</f>
        <v>108718.125</v>
      </c>
      <c r="I81" s="4">
        <v>0</v>
      </c>
      <c r="J81" s="4">
        <v>0</v>
      </c>
      <c r="K81" s="23">
        <v>0</v>
      </c>
      <c r="L81" s="9">
        <f t="shared" si="4"/>
        <v>71.600000000000009</v>
      </c>
      <c r="M81" s="39">
        <v>18</v>
      </c>
      <c r="N81" s="40">
        <v>50</v>
      </c>
    </row>
    <row r="82" spans="1:14" ht="24.75" thickBot="1">
      <c r="A82" s="24">
        <v>13</v>
      </c>
      <c r="B82" s="9" t="s">
        <v>180</v>
      </c>
      <c r="C82" s="22">
        <v>4626</v>
      </c>
      <c r="D82" s="22" t="s">
        <v>7</v>
      </c>
      <c r="E82" s="22">
        <v>64</v>
      </c>
      <c r="F82" s="22" t="s">
        <v>33</v>
      </c>
      <c r="G82" s="22">
        <v>75.5</v>
      </c>
      <c r="H82" s="22">
        <f>50*1449.575*18/12</f>
        <v>108718.125</v>
      </c>
      <c r="I82" s="22">
        <v>0</v>
      </c>
      <c r="J82" s="22">
        <v>0</v>
      </c>
      <c r="K82" s="22">
        <v>0</v>
      </c>
      <c r="L82" s="22">
        <f t="shared" si="4"/>
        <v>60.400000000000006</v>
      </c>
      <c r="M82" s="39">
        <v>18</v>
      </c>
      <c r="N82" s="40">
        <v>50</v>
      </c>
    </row>
    <row r="83" spans="1:14" ht="24.75" thickBot="1">
      <c r="A83" s="24">
        <v>14</v>
      </c>
      <c r="B83" s="5" t="s">
        <v>181</v>
      </c>
      <c r="C83" s="22">
        <v>4627</v>
      </c>
      <c r="D83" s="22" t="s">
        <v>7</v>
      </c>
      <c r="E83" s="22">
        <v>64</v>
      </c>
      <c r="F83" s="22" t="s">
        <v>33</v>
      </c>
      <c r="G83" s="22">
        <v>75.5</v>
      </c>
      <c r="H83" s="22">
        <f>50*1449.575*18/12</f>
        <v>108718.125</v>
      </c>
      <c r="I83" s="22">
        <v>0</v>
      </c>
      <c r="J83" s="22">
        <v>0</v>
      </c>
      <c r="K83" s="22">
        <v>0</v>
      </c>
      <c r="L83" s="22">
        <f t="shared" si="4"/>
        <v>60.400000000000006</v>
      </c>
      <c r="M83" s="39">
        <v>18</v>
      </c>
      <c r="N83" s="40">
        <v>50</v>
      </c>
    </row>
    <row r="84" spans="1:14" ht="24.75" thickBot="1">
      <c r="A84" s="19">
        <v>15</v>
      </c>
      <c r="B84" s="18" t="s">
        <v>182</v>
      </c>
      <c r="C84" s="18">
        <v>4628</v>
      </c>
      <c r="D84" s="18" t="s">
        <v>7</v>
      </c>
      <c r="E84" s="18">
        <v>64</v>
      </c>
      <c r="F84" s="18" t="s">
        <v>33</v>
      </c>
      <c r="G84" s="18">
        <v>75.5</v>
      </c>
      <c r="H84" s="18">
        <f>50*1449.575*18/12</f>
        <v>108718.125</v>
      </c>
      <c r="I84" s="18">
        <v>0</v>
      </c>
      <c r="J84" s="18">
        <v>0</v>
      </c>
      <c r="K84" s="9">
        <v>0</v>
      </c>
      <c r="L84" s="9">
        <f t="shared" si="4"/>
        <v>60.400000000000006</v>
      </c>
      <c r="M84" s="39">
        <v>18</v>
      </c>
      <c r="N84" s="40">
        <v>50</v>
      </c>
    </row>
    <row r="85" spans="1:14" ht="36.75" thickBot="1">
      <c r="A85" s="19">
        <v>16</v>
      </c>
      <c r="B85" s="18" t="s">
        <v>183</v>
      </c>
      <c r="C85" s="9">
        <v>4629</v>
      </c>
      <c r="D85" s="9" t="s">
        <v>7</v>
      </c>
      <c r="E85" s="9">
        <v>64</v>
      </c>
      <c r="F85" s="9" t="s">
        <v>33</v>
      </c>
      <c r="G85" s="9">
        <v>75.5</v>
      </c>
      <c r="H85" s="9">
        <v>163076.62</v>
      </c>
      <c r="I85" s="9">
        <v>0</v>
      </c>
      <c r="J85" s="9">
        <v>0</v>
      </c>
      <c r="K85" s="9">
        <v>0</v>
      </c>
      <c r="L85" s="22">
        <f t="shared" si="4"/>
        <v>60.400000000000006</v>
      </c>
      <c r="M85" s="39">
        <v>18</v>
      </c>
      <c r="N85" s="40">
        <v>75</v>
      </c>
    </row>
    <row r="86" spans="1:14" ht="24.75" thickBot="1">
      <c r="A86" s="25">
        <v>17</v>
      </c>
      <c r="B86" s="4" t="s">
        <v>184</v>
      </c>
      <c r="C86" s="4">
        <v>4630</v>
      </c>
      <c r="D86" s="4" t="s">
        <v>7</v>
      </c>
      <c r="E86" s="4">
        <v>64</v>
      </c>
      <c r="F86" s="4" t="s">
        <v>33</v>
      </c>
      <c r="G86" s="4">
        <v>75.5</v>
      </c>
      <c r="H86" s="4">
        <f>50*1449.575*18/12</f>
        <v>108718.125</v>
      </c>
      <c r="I86" s="4">
        <v>0</v>
      </c>
      <c r="J86" s="4">
        <v>0</v>
      </c>
      <c r="K86" s="23">
        <v>0</v>
      </c>
      <c r="L86" s="9">
        <f t="shared" si="4"/>
        <v>60.400000000000006</v>
      </c>
      <c r="M86" s="39">
        <v>18</v>
      </c>
      <c r="N86" s="40">
        <v>50</v>
      </c>
    </row>
    <row r="87" spans="1:14" ht="24.75" thickBot="1">
      <c r="A87" s="25">
        <v>18</v>
      </c>
      <c r="B87" s="4" t="s">
        <v>185</v>
      </c>
      <c r="C87" s="4">
        <v>4631</v>
      </c>
      <c r="D87" s="4" t="s">
        <v>7</v>
      </c>
      <c r="E87" s="4">
        <v>64</v>
      </c>
      <c r="F87" s="4" t="s">
        <v>33</v>
      </c>
      <c r="G87" s="4">
        <v>75.5</v>
      </c>
      <c r="H87" s="4">
        <f>50*1449.575*18/12</f>
        <v>108718.125</v>
      </c>
      <c r="I87" s="4">
        <v>0</v>
      </c>
      <c r="J87" s="4">
        <v>0</v>
      </c>
      <c r="K87" s="23">
        <v>0</v>
      </c>
      <c r="L87" s="9">
        <f t="shared" si="4"/>
        <v>60.400000000000006</v>
      </c>
      <c r="M87" s="39">
        <v>18</v>
      </c>
      <c r="N87" s="40">
        <v>50</v>
      </c>
    </row>
    <row r="88" spans="1:14" ht="36.75" thickBot="1">
      <c r="A88" s="25">
        <v>19</v>
      </c>
      <c r="B88" s="4" t="s">
        <v>186</v>
      </c>
      <c r="C88" s="4">
        <v>4632</v>
      </c>
      <c r="D88" s="4" t="s">
        <v>7</v>
      </c>
      <c r="E88" s="4">
        <v>64</v>
      </c>
      <c r="F88" s="4" t="s">
        <v>33</v>
      </c>
      <c r="G88" s="4">
        <v>75.5</v>
      </c>
      <c r="H88" s="4">
        <f>50*1449.575*18/12</f>
        <v>108718.125</v>
      </c>
      <c r="I88" s="4">
        <v>0</v>
      </c>
      <c r="J88" s="4">
        <v>0</v>
      </c>
      <c r="K88" s="23">
        <v>0</v>
      </c>
      <c r="L88" s="9">
        <f t="shared" si="4"/>
        <v>60.400000000000006</v>
      </c>
      <c r="M88" s="39">
        <v>18</v>
      </c>
      <c r="N88" s="40">
        <v>50</v>
      </c>
    </row>
    <row r="89" spans="1:14" ht="24.75" thickBot="1">
      <c r="A89" s="25">
        <v>20</v>
      </c>
      <c r="B89" s="4" t="s">
        <v>43</v>
      </c>
      <c r="C89" s="4">
        <v>4633</v>
      </c>
      <c r="D89" s="4" t="s">
        <v>7</v>
      </c>
      <c r="E89" s="4">
        <v>64</v>
      </c>
      <c r="F89" s="4" t="s">
        <v>33</v>
      </c>
      <c r="G89" s="4">
        <v>75.5</v>
      </c>
      <c r="H89" s="4">
        <f>50*1449.575*18/12</f>
        <v>108718.125</v>
      </c>
      <c r="I89" s="4">
        <v>0</v>
      </c>
      <c r="J89" s="4">
        <v>0</v>
      </c>
      <c r="K89" s="23">
        <v>0</v>
      </c>
      <c r="L89" s="9">
        <f t="shared" si="4"/>
        <v>60.400000000000006</v>
      </c>
      <c r="M89" s="41">
        <v>18</v>
      </c>
      <c r="N89" s="42">
        <v>50</v>
      </c>
    </row>
  </sheetData>
  <sortState ref="A4:M90">
    <sortCondition ref="E4:E90"/>
  </sortState>
  <mergeCells count="1">
    <mergeCell ref="B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"/>
  <sheetViews>
    <sheetView tabSelected="1" workbookViewId="0">
      <selection activeCell="B7" sqref="B7"/>
    </sheetView>
  </sheetViews>
  <sheetFormatPr defaultRowHeight="15"/>
  <cols>
    <col min="1" max="1" width="3.7109375" style="8" bestFit="1" customWidth="1"/>
    <col min="2" max="2" width="34.85546875" style="8" customWidth="1"/>
    <col min="3" max="3" width="4.42578125" style="8" bestFit="1" customWidth="1"/>
    <col min="4" max="4" width="8.140625" style="8" bestFit="1" customWidth="1"/>
    <col min="5" max="5" width="6.85546875" style="8" bestFit="1" customWidth="1"/>
    <col min="6" max="6" width="17.85546875" style="8" customWidth="1"/>
    <col min="7" max="7" width="9.140625" style="8"/>
    <col min="8" max="8" width="10" style="8" bestFit="1" customWidth="1"/>
    <col min="9" max="10" width="9.140625" style="8"/>
    <col min="11" max="11" width="9" style="8" bestFit="1" customWidth="1"/>
    <col min="12" max="16384" width="9.140625" style="8"/>
  </cols>
  <sheetData>
    <row r="1" spans="1:12">
      <c r="A1" s="34" t="s">
        <v>209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3" spans="1:12" ht="30" customHeight="1">
      <c r="B3" s="43" t="s">
        <v>219</v>
      </c>
      <c r="C3" s="43"/>
      <c r="D3" s="43"/>
    </row>
  </sheetData>
  <mergeCells count="2">
    <mergeCell ref="A1:L1"/>
    <mergeCell ref="B3:D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0" sqref="C20"/>
    </sheetView>
  </sheetViews>
  <sheetFormatPr defaultRowHeight="1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1</vt:i4>
      </vt:variant>
    </vt:vector>
  </HeadingPairs>
  <TitlesOfParts>
    <vt:vector size="6" baseType="lpstr">
      <vt:lpstr>ΒΤΠ</vt:lpstr>
      <vt:lpstr>ΒΟΠ</vt:lpstr>
      <vt:lpstr>ΕΓΚΕΚΡΙΜΕΝΕΣ ΔΟΜΕΣ ΓΠ</vt:lpstr>
      <vt:lpstr>ΑΠΟΡΡΙΦΘΕΙΣΕΣ ΔΟΜΕΣ</vt:lpstr>
      <vt:lpstr>Φύλλο1</vt:lpstr>
      <vt:lpstr>ΒΟΠ!Print_Titles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2009-07-30T06:48:10Z</cp:lastPrinted>
  <dcterms:created xsi:type="dcterms:W3CDTF">2009-07-21T09:26:07Z</dcterms:created>
  <dcterms:modified xsi:type="dcterms:W3CDTF">2009-09-04T09:03:09Z</dcterms:modified>
</cp:coreProperties>
</file>